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Pol'!$A$1:$V$121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61"/>
  <c r="I52"/>
  <c r="G40"/>
  <c r="AF111" i="12"/>
  <c r="G39" i="1" s="1"/>
  <c r="BA107" i="12"/>
  <c r="BA105"/>
  <c r="BA103"/>
  <c r="BA100"/>
  <c r="BA98"/>
  <c r="BA85"/>
  <c r="BA82"/>
  <c r="BA77"/>
  <c r="BA73"/>
  <c r="BA54"/>
  <c r="BA52"/>
  <c r="BA31"/>
  <c r="BA18"/>
  <c r="BA15"/>
  <c r="BA13"/>
  <c r="BA11"/>
  <c r="BA9"/>
  <c r="G8"/>
  <c r="AE111" s="1"/>
  <c r="I8"/>
  <c r="K8"/>
  <c r="O8"/>
  <c r="Q8"/>
  <c r="U8"/>
  <c r="G10"/>
  <c r="M10" s="1"/>
  <c r="I10"/>
  <c r="K10"/>
  <c r="O10"/>
  <c r="Q10"/>
  <c r="U10"/>
  <c r="G12"/>
  <c r="M12" s="1"/>
  <c r="I12"/>
  <c r="K12"/>
  <c r="O12"/>
  <c r="Q12"/>
  <c r="U12"/>
  <c r="G14"/>
  <c r="M14" s="1"/>
  <c r="I14"/>
  <c r="K14"/>
  <c r="O14"/>
  <c r="Q14"/>
  <c r="U14"/>
  <c r="I16"/>
  <c r="Q16"/>
  <c r="G17"/>
  <c r="G16" s="1"/>
  <c r="I17"/>
  <c r="K17"/>
  <c r="K16" s="1"/>
  <c r="O17"/>
  <c r="O16" s="1"/>
  <c r="Q17"/>
  <c r="U17"/>
  <c r="U16" s="1"/>
  <c r="G20"/>
  <c r="I20"/>
  <c r="K20"/>
  <c r="O20"/>
  <c r="Q20"/>
  <c r="U20"/>
  <c r="G21"/>
  <c r="M21" s="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M24" s="1"/>
  <c r="I24"/>
  <c r="K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7"/>
  <c r="I27"/>
  <c r="K27"/>
  <c r="M27"/>
  <c r="O27"/>
  <c r="Q27"/>
  <c r="U27"/>
  <c r="G29"/>
  <c r="M29" s="1"/>
  <c r="I29"/>
  <c r="I28" s="1"/>
  <c r="K29"/>
  <c r="O29"/>
  <c r="Q29"/>
  <c r="U29"/>
  <c r="G30"/>
  <c r="M30" s="1"/>
  <c r="I30"/>
  <c r="K30"/>
  <c r="O30"/>
  <c r="Q30"/>
  <c r="U30"/>
  <c r="G32"/>
  <c r="I32"/>
  <c r="K32"/>
  <c r="M32"/>
  <c r="O32"/>
  <c r="Q32"/>
  <c r="U32"/>
  <c r="G33"/>
  <c r="M33" s="1"/>
  <c r="I33"/>
  <c r="K33"/>
  <c r="O33"/>
  <c r="Q33"/>
  <c r="U33"/>
  <c r="G34"/>
  <c r="M34" s="1"/>
  <c r="I34"/>
  <c r="K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2"/>
  <c r="M42" s="1"/>
  <c r="I42"/>
  <c r="I41" s="1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6"/>
  <c r="I46"/>
  <c r="K46"/>
  <c r="M46"/>
  <c r="O46"/>
  <c r="Q46"/>
  <c r="Q45" s="1"/>
  <c r="U46"/>
  <c r="G47"/>
  <c r="M47" s="1"/>
  <c r="I47"/>
  <c r="K47"/>
  <c r="O47"/>
  <c r="Q47"/>
  <c r="U47"/>
  <c r="G48"/>
  <c r="M48" s="1"/>
  <c r="I48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3"/>
  <c r="M53" s="1"/>
  <c r="I53"/>
  <c r="K53"/>
  <c r="O53"/>
  <c r="Q53"/>
  <c r="U53"/>
  <c r="G55"/>
  <c r="I57" i="1" s="1"/>
  <c r="K55" i="12"/>
  <c r="O55"/>
  <c r="G56"/>
  <c r="M56" s="1"/>
  <c r="M55" s="1"/>
  <c r="I56"/>
  <c r="I55" s="1"/>
  <c r="K56"/>
  <c r="O56"/>
  <c r="Q56"/>
  <c r="Q55" s="1"/>
  <c r="U56"/>
  <c r="U55" s="1"/>
  <c r="G58"/>
  <c r="M58" s="1"/>
  <c r="I58"/>
  <c r="K58"/>
  <c r="O58"/>
  <c r="Q58"/>
  <c r="U58"/>
  <c r="G59"/>
  <c r="M59" s="1"/>
  <c r="I59"/>
  <c r="K59"/>
  <c r="O59"/>
  <c r="O57" s="1"/>
  <c r="Q59"/>
  <c r="U59"/>
  <c r="U57" s="1"/>
  <c r="G60"/>
  <c r="M60" s="1"/>
  <c r="I60"/>
  <c r="K60"/>
  <c r="O60"/>
  <c r="Q60"/>
  <c r="U60"/>
  <c r="G62"/>
  <c r="M62" s="1"/>
  <c r="I62"/>
  <c r="I61" s="1"/>
  <c r="K62"/>
  <c r="O62"/>
  <c r="Q62"/>
  <c r="Q61" s="1"/>
  <c r="U62"/>
  <c r="G63"/>
  <c r="M63" s="1"/>
  <c r="I63"/>
  <c r="K63"/>
  <c r="O63"/>
  <c r="O61" s="1"/>
  <c r="Q63"/>
  <c r="U63"/>
  <c r="G65"/>
  <c r="I65"/>
  <c r="K65"/>
  <c r="O65"/>
  <c r="Q65"/>
  <c r="U65"/>
  <c r="G66"/>
  <c r="I66"/>
  <c r="K66"/>
  <c r="M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0"/>
  <c r="M70" s="1"/>
  <c r="I70"/>
  <c r="K70"/>
  <c r="O70"/>
  <c r="Q70"/>
  <c r="U70"/>
  <c r="G71"/>
  <c r="M71" s="1"/>
  <c r="I71"/>
  <c r="K71"/>
  <c r="O71"/>
  <c r="Q71"/>
  <c r="U71"/>
  <c r="G72"/>
  <c r="M72" s="1"/>
  <c r="I72"/>
  <c r="K72"/>
  <c r="O72"/>
  <c r="Q72"/>
  <c r="U72"/>
  <c r="G74"/>
  <c r="M74" s="1"/>
  <c r="I74"/>
  <c r="K74"/>
  <c r="O74"/>
  <c r="Q74"/>
  <c r="U74"/>
  <c r="G76"/>
  <c r="G75" s="1"/>
  <c r="I76"/>
  <c r="K76"/>
  <c r="O76"/>
  <c r="Q76"/>
  <c r="U76"/>
  <c r="G78"/>
  <c r="M78" s="1"/>
  <c r="I78"/>
  <c r="K78"/>
  <c r="O78"/>
  <c r="Q78"/>
  <c r="U78"/>
  <c r="G79"/>
  <c r="M79" s="1"/>
  <c r="I79"/>
  <c r="K79"/>
  <c r="O79"/>
  <c r="Q79"/>
  <c r="U79"/>
  <c r="I80"/>
  <c r="Q80"/>
  <c r="G81"/>
  <c r="G80" s="1"/>
  <c r="I81"/>
  <c r="K81"/>
  <c r="K80" s="1"/>
  <c r="O81"/>
  <c r="O80" s="1"/>
  <c r="Q81"/>
  <c r="U81"/>
  <c r="U80" s="1"/>
  <c r="I83"/>
  <c r="Q83"/>
  <c r="G84"/>
  <c r="G83" s="1"/>
  <c r="I84"/>
  <c r="K84"/>
  <c r="K83" s="1"/>
  <c r="O84"/>
  <c r="O83" s="1"/>
  <c r="Q84"/>
  <c r="U84"/>
  <c r="U83" s="1"/>
  <c r="G87"/>
  <c r="I87"/>
  <c r="K87"/>
  <c r="O87"/>
  <c r="Q87"/>
  <c r="U87"/>
  <c r="G88"/>
  <c r="I88"/>
  <c r="K88"/>
  <c r="M88"/>
  <c r="O88"/>
  <c r="Q88"/>
  <c r="U88"/>
  <c r="G89"/>
  <c r="M89" s="1"/>
  <c r="I89"/>
  <c r="K89"/>
  <c r="O89"/>
  <c r="Q89"/>
  <c r="U89"/>
  <c r="G90"/>
  <c r="M90" s="1"/>
  <c r="I90"/>
  <c r="K90"/>
  <c r="O90"/>
  <c r="Q90"/>
  <c r="U90"/>
  <c r="G91"/>
  <c r="M91" s="1"/>
  <c r="I91"/>
  <c r="K91"/>
  <c r="O91"/>
  <c r="Q91"/>
  <c r="U91"/>
  <c r="G92"/>
  <c r="M92" s="1"/>
  <c r="I92"/>
  <c r="K92"/>
  <c r="O92"/>
  <c r="Q92"/>
  <c r="U92"/>
  <c r="G93"/>
  <c r="M93" s="1"/>
  <c r="I93"/>
  <c r="K93"/>
  <c r="O93"/>
  <c r="Q93"/>
  <c r="U93"/>
  <c r="G94"/>
  <c r="M94" s="1"/>
  <c r="I94"/>
  <c r="K94"/>
  <c r="O94"/>
  <c r="Q94"/>
  <c r="U94"/>
  <c r="G95"/>
  <c r="M95" s="1"/>
  <c r="I95"/>
  <c r="K95"/>
  <c r="O95"/>
  <c r="Q95"/>
  <c r="U95"/>
  <c r="G97"/>
  <c r="G96" s="1"/>
  <c r="I65" i="1" s="1"/>
  <c r="I19" s="1"/>
  <c r="I97" i="12"/>
  <c r="K97"/>
  <c r="K96" s="1"/>
  <c r="O97"/>
  <c r="O96" s="1"/>
  <c r="Q97"/>
  <c r="U97"/>
  <c r="U96" s="1"/>
  <c r="G99"/>
  <c r="M99" s="1"/>
  <c r="I99"/>
  <c r="K99"/>
  <c r="O99"/>
  <c r="Q99"/>
  <c r="U99"/>
  <c r="G102"/>
  <c r="M102" s="1"/>
  <c r="I102"/>
  <c r="K102"/>
  <c r="O102"/>
  <c r="Q102"/>
  <c r="Q101" s="1"/>
  <c r="U102"/>
  <c r="G104"/>
  <c r="M104" s="1"/>
  <c r="I104"/>
  <c r="K104"/>
  <c r="K101" s="1"/>
  <c r="O104"/>
  <c r="O101" s="1"/>
  <c r="Q104"/>
  <c r="U104"/>
  <c r="G106"/>
  <c r="M106" s="1"/>
  <c r="I106"/>
  <c r="K106"/>
  <c r="O106"/>
  <c r="Q106"/>
  <c r="U106"/>
  <c r="G108"/>
  <c r="M108" s="1"/>
  <c r="I108"/>
  <c r="K108"/>
  <c r="O108"/>
  <c r="Q108"/>
  <c r="U108"/>
  <c r="G109"/>
  <c r="M109" s="1"/>
  <c r="I109"/>
  <c r="K109"/>
  <c r="O109"/>
  <c r="Q109"/>
  <c r="U109"/>
  <c r="I18" i="1"/>
  <c r="AZ45"/>
  <c r="G27"/>
  <c r="J28"/>
  <c r="J26"/>
  <c r="G38"/>
  <c r="F38"/>
  <c r="J23"/>
  <c r="J24"/>
  <c r="J25"/>
  <c r="J27"/>
  <c r="E24"/>
  <c r="E26"/>
  <c r="H39" l="1"/>
  <c r="H42" s="1"/>
  <c r="G42"/>
  <c r="G25" s="1"/>
  <c r="G26" s="1"/>
  <c r="F39"/>
  <c r="F42" s="1"/>
  <c r="G23" s="1"/>
  <c r="G24" s="1"/>
  <c r="G29" s="1"/>
  <c r="F40"/>
  <c r="H40" s="1"/>
  <c r="I40" s="1"/>
  <c r="F41"/>
  <c r="Q64" i="12"/>
  <c r="O45"/>
  <c r="U28"/>
  <c r="G19"/>
  <c r="I53" i="1" s="1"/>
  <c r="Q28" i="12"/>
  <c r="Q41"/>
  <c r="M8"/>
  <c r="Q7"/>
  <c r="G41" i="1"/>
  <c r="K41" i="12"/>
  <c r="U19"/>
  <c r="K45"/>
  <c r="I7"/>
  <c r="K19"/>
  <c r="O19"/>
  <c r="O41"/>
  <c r="I19"/>
  <c r="U101"/>
  <c r="O28"/>
  <c r="K75"/>
  <c r="O75"/>
  <c r="K7"/>
  <c r="I96"/>
  <c r="U41"/>
  <c r="O7"/>
  <c r="K86"/>
  <c r="U75"/>
  <c r="U61"/>
  <c r="O86"/>
  <c r="I57"/>
  <c r="I75"/>
  <c r="Q19"/>
  <c r="Q96"/>
  <c r="U86"/>
  <c r="K64"/>
  <c r="O64"/>
  <c r="U45"/>
  <c r="K28"/>
  <c r="K61"/>
  <c r="G86"/>
  <c r="I64" i="1" s="1"/>
  <c r="G64" i="12"/>
  <c r="I60" i="1" s="1"/>
  <c r="U7" i="12"/>
  <c r="I86"/>
  <c r="Q57"/>
  <c r="I101"/>
  <c r="Q75"/>
  <c r="U64"/>
  <c r="I64"/>
  <c r="I45"/>
  <c r="Q86"/>
  <c r="K57"/>
  <c r="M101"/>
  <c r="M61"/>
  <c r="M57"/>
  <c r="M45"/>
  <c r="M41"/>
  <c r="M28"/>
  <c r="M7"/>
  <c r="G101"/>
  <c r="I66" i="1" s="1"/>
  <c r="I20" s="1"/>
  <c r="G61" i="12"/>
  <c r="I59" i="1" s="1"/>
  <c r="G57" i="12"/>
  <c r="I58" i="1" s="1"/>
  <c r="I17" s="1"/>
  <c r="G45" i="12"/>
  <c r="I56" i="1" s="1"/>
  <c r="G41" i="12"/>
  <c r="I55" i="1" s="1"/>
  <c r="G28" i="12"/>
  <c r="I54" i="1" s="1"/>
  <c r="G7" i="12"/>
  <c r="M97"/>
  <c r="M96" s="1"/>
  <c r="M87"/>
  <c r="M86" s="1"/>
  <c r="M84"/>
  <c r="M83" s="1"/>
  <c r="M81"/>
  <c r="M80" s="1"/>
  <c r="M76"/>
  <c r="M75" s="1"/>
  <c r="M65"/>
  <c r="M64" s="1"/>
  <c r="M20"/>
  <c r="M19" s="1"/>
  <c r="M17"/>
  <c r="M16" s="1"/>
  <c r="H41" i="1" l="1"/>
  <c r="I41" s="1"/>
  <c r="I39"/>
  <c r="I42" s="1"/>
  <c r="J41" s="1"/>
  <c r="G111" i="12"/>
  <c r="I51" i="1"/>
  <c r="G28"/>
  <c r="I16" l="1"/>
  <c r="I21" s="1"/>
  <c r="I67"/>
  <c r="J39"/>
  <c r="J42" s="1"/>
  <c r="J40"/>
  <c r="J52" l="1"/>
  <c r="J57"/>
  <c r="J65"/>
  <c r="J61"/>
  <c r="J59"/>
  <c r="J62"/>
  <c r="J56"/>
  <c r="J64"/>
  <c r="J55"/>
  <c r="J63"/>
  <c r="J66"/>
  <c r="J58"/>
  <c r="J51"/>
  <c r="J60"/>
  <c r="J53"/>
  <c r="J54"/>
  <c r="J67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<sst xmlns="http://schemas.openxmlformats.org/spreadsheetml/2006/main" count="690" uniqueCount="320">
  <si>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</si>
  <si>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</si>
  <si>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</si>
  <si>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</si>
  <si>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</si>
  <si>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</si>
  <si>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</si>
  <si>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</si>
  <si>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</si>
  <si>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</si>
  <si>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</si>
  <si>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</si>
  <si>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</si>
  <si>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</si>
  <si>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</si>
  <si>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</si>
  <si>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</si>
  <si>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</si>
  <si>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</si>
  <si>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</si>
  <si>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</si>
  <si>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</si>
  <si>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</si>
  <si>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</si>
  <si>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</si>
  <si>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</si>
  <si>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</si>
  <si>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</si>
  <si>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</si>
  <si>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</si>
  <si>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</si>
  <si>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</si>
  <si>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</si>
  <si>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</si>
  <si>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</si>
  <si>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</si>
  <si>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</si>
  <si>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</si>
  <si>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</si>
  <si>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</si>
  <si>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</si>
  <si>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</si>
  <si>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</si>
  <si>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</si>
  <si>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dvorní fasády</t>
  </si>
  <si>
    <t>Polyfunkční dům Jánská 16, Brno</t>
  </si>
  <si>
    <t>Objekt:</t>
  </si>
  <si>
    <t>Rozpočet:</t>
  </si>
  <si>
    <t>15-12</t>
  </si>
  <si>
    <t>Oprava dvorní fasády Jánská 16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</si>
  <si>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</si>
  <si>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</si>
  <si>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</si>
  <si>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</si>
  <si>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</si>
  <si>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</si>
  <si>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SWORTI s.r.o.</t>
  </si>
  <si>
    <t>Optátova 37</t>
  </si>
  <si>
    <t>Brno</t>
  </si>
  <si>
    <t>63700</t>
  </si>
  <si>
    <t>29310971</t>
  </si>
  <si>
    <t>CZ29310971</t>
  </si>
  <si>
    <t>Stavba</t>
  </si>
  <si>
    <t>Celkem za stavbu</t>
  </si>
  <si>
    <t>CZK</t>
  </si>
  <si>
    <t>Popis rozpočtu: 1 - Oprava dvorní fasády</t>
  </si>
  <si>
    <t>Projekt předpokládá, že svislé svody na odvodnění střechy zůstanou stávající (jejich stav není znám z důvodu, že jsou zasekány ve zdivu), přičemž dojde k lehkým úpravam u napojení žlabu ke svodu (oprava kotlíku zaústění).</t>
  </si>
  <si>
    <t>Rekapitulace dílů</t>
  </si>
  <si>
    <t>Typ dílu</t>
  </si>
  <si>
    <t>4</t>
  </si>
  <si>
    <t>Vodorovné konstrukce</t>
  </si>
  <si>
    <t>44</t>
  </si>
  <si>
    <t>Zastřešení</t>
  </si>
  <si>
    <t>6</t>
  </si>
  <si>
    <t>Úpravy povrchu, podlahy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</si>
  <si>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</si>
  <si>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</si>
  <si>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</si>
  <si>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</si>
  <si>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</si>
  <si>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</si>
  <si>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</si>
  <si>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</si>
  <si>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</si>
  <si>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</si>
  <si>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</si>
  <si>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</si>
  <si>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</si>
  <si>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</si>
  <si>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</si>
  <si>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</si>
  <si>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</si>
  <si>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</si>
  <si>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</si>
  <si>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</si>
  <si>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</si>
  <si>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</si>
  <si>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</si>
  <si>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</si>
  <si>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</si>
  <si>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</si>
  <si>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</si>
  <si>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</si>
  <si>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</si>
  <si>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</si>
  <si>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</si>
  <si>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</si>
  <si>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</si>
  <si>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</si>
  <si>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</si>
  <si>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</si>
  <si>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</si>
  <si>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</si>
  <si>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</si>
  <si>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</si>
  <si>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</si>
  <si>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</si>
  <si>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</si>
  <si>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</si>
  <si>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</si>
  <si>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</si>
  <si>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</si>
  <si>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</si>
  <si>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</si>
  <si>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</si>
  <si>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411322325R00</t>
  </si>
  <si>
    <t>Stropy trámové ze železobetonu C 20/25</t>
  </si>
  <si>
    <t>m3</t>
  </si>
  <si>
    <t>801-1</t>
  </si>
  <si>
    <t>RTS 16/ I</t>
  </si>
  <si>
    <t>POL1_</t>
  </si>
  <si>
    <t>balkony</t>
  </si>
  <si>
    <t>POP</t>
  </si>
  <si>
    <t>411354238R00</t>
  </si>
  <si>
    <t>Bednění stropů plech lesklý, vlna 40 mm tl. 1,5 mm</t>
  </si>
  <si>
    <t>m2</t>
  </si>
  <si>
    <t>411361921RT1</t>
  </si>
  <si>
    <t>Výztuž stropů svařovanou sítí , průměr drátu  4,0, oka 100/100 mm KA16</t>
  </si>
  <si>
    <t>t</t>
  </si>
  <si>
    <t>413232211RT2</t>
  </si>
  <si>
    <t>Zazdívka zhlaví válcovaných nosníků výšky do 15cm, s použitím suché maltové směsi</t>
  </si>
  <si>
    <t>kus</t>
  </si>
  <si>
    <t>801-4</t>
  </si>
  <si>
    <t>4401</t>
  </si>
  <si>
    <t>Oprava střeš.pláště ploché střechy v rozsahu 25% vč. polyuretan. hydroizol.nátěru po celé ploše</t>
  </si>
  <si>
    <t>soubor</t>
  </si>
  <si>
    <t>Vlastní</t>
  </si>
  <si>
    <t>POL1_1</t>
  </si>
  <si>
    <t>plocha střechy 120,0 m2</t>
  </si>
  <si>
    <t>602016195R00</t>
  </si>
  <si>
    <t xml:space="preserve">Penetrace hloubková stěn </t>
  </si>
  <si>
    <t>620991121R00</t>
  </si>
  <si>
    <t>Zakrývání výplní vnějších otvorů z lešení</t>
  </si>
  <si>
    <t>622421121RT2</t>
  </si>
  <si>
    <t>Omítka vnější stěn, MVC, hrubá zatřená, s použitím suché maltové směsi</t>
  </si>
  <si>
    <t>62242149</t>
  </si>
  <si>
    <t>Doplňky zatepl. systémů, okenní profil APU lišta</t>
  </si>
  <si>
    <t>m</t>
  </si>
  <si>
    <t>622471317RU6</t>
  </si>
  <si>
    <t>Nátěr nebo nástřik stěn vnějších, složitost 1 - 2,  základ + plnicí nátěr + barva silikátová</t>
  </si>
  <si>
    <t>622472122R00</t>
  </si>
  <si>
    <t>Omítka stěn vnější z SMS minerální slož. II. ručně</t>
  </si>
  <si>
    <t>622903110U00</t>
  </si>
  <si>
    <t>Mytí vně omítek slož 1-2 tlak.vodou</t>
  </si>
  <si>
    <t>632450124U00</t>
  </si>
  <si>
    <t>Vyrov cem potěr 5cm such směs pás</t>
  </si>
  <si>
    <t>289970111R00</t>
  </si>
  <si>
    <t>Vrstva geotextilie Geofiltex 300g/m2 pod lešení</t>
  </si>
  <si>
    <t>800-2</t>
  </si>
  <si>
    <t>941941032RT4</t>
  </si>
  <si>
    <t>Montáž lešení leh.řad.s podlahami,š.do 1 m, H 30 m, lešení SPRINT</t>
  </si>
  <si>
    <t>800-3</t>
  </si>
  <si>
    <t>Včetně kotvení lešení.</t>
  </si>
  <si>
    <t>941941192RT4</t>
  </si>
  <si>
    <t>Příplatek za každý měsíc použití lešení k pol.1032 lešení SPRINT</t>
  </si>
  <si>
    <t>941941832RT4</t>
  </si>
  <si>
    <t>Demontáž lešení leh.řad.s podlahami,š.1 m, H 30 m lešení SPRINT</t>
  </si>
  <si>
    <t>94401R</t>
  </si>
  <si>
    <t>Pomocná konstrukce pro postavení lešení na střeše sousedního objektu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</si>
  <si>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</si>
  <si>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</si>
  <si>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</si>
  <si>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</si>
  <si>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</si>
  <si>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</si>
  <si>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</si>
  <si>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</si>
  <si>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</si>
  <si>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</si>
  <si>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</si>
  <si>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</si>
  <si>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95-01</t>
  </si>
  <si>
    <t>Průběžný úklid</t>
  </si>
  <si>
    <t>POL3_1</t>
  </si>
  <si>
    <t>95-02</t>
  </si>
  <si>
    <t>Závěrečný úklid</t>
  </si>
  <si>
    <t>95-03</t>
  </si>
  <si>
    <t>Ochranná síť proti ptactvu D+M (cca 10m2)</t>
  </si>
  <si>
    <t>963300012RA0</t>
  </si>
  <si>
    <t>Bourání balkonů ŽB deskových tl. 10 cm</t>
  </si>
  <si>
    <t>AP-HSV</t>
  </si>
  <si>
    <t>966031313R00</t>
  </si>
  <si>
    <t>Bourání říms cihelných tl. 30 cm, vyložení 25 cm</t>
  </si>
  <si>
    <t>801-3</t>
  </si>
  <si>
    <t>976071111R00</t>
  </si>
  <si>
    <t>Vybourání kovových zábradlí a madel</t>
  </si>
  <si>
    <t>978015271R00</t>
  </si>
  <si>
    <t>Otlučení omítek vnějších MVC v složit.1-4 do 65 %</t>
  </si>
  <si>
    <t>978023411R00</t>
  </si>
  <si>
    <t>Vysekání a úprava spár zdiva cihelného mimo komín.</t>
  </si>
  <si>
    <t>973031325R00</t>
  </si>
  <si>
    <t>Vysekání kapes zeď cihel. MVC, pl. 0,1m2, hl. 30cm</t>
  </si>
  <si>
    <t>974031154R00</t>
  </si>
  <si>
    <t>Vysekání rýh ve zdi cihelné 10 x 15 cm</t>
  </si>
  <si>
    <t>999281111R00</t>
  </si>
  <si>
    <t>Přesun hmot pro opravy a údržbu do výšky 25 m</t>
  </si>
  <si>
    <t>POL7_</t>
  </si>
  <si>
    <t>713121211R00</t>
  </si>
  <si>
    <t>Izolace podlah balkónů a lodžií, lepená, 1 vrstva</t>
  </si>
  <si>
    <t>800-713</t>
  </si>
  <si>
    <t>28375460R</t>
  </si>
  <si>
    <t>Polystyren extrudovaný XPS</t>
  </si>
  <si>
    <t>SPCM</t>
  </si>
  <si>
    <t>POL3_</t>
  </si>
  <si>
    <t>998713203R00</t>
  </si>
  <si>
    <t>Přesun hmot pro izolace tepelné, výšky do 24 m</t>
  </si>
  <si>
    <t>762421120RT2</t>
  </si>
  <si>
    <t>Montáž obložení stropů lignátem tl. do 8 mm, včetně dodávky, deska Cetris tl. 8 mm, balkony</t>
  </si>
  <si>
    <t>800-762</t>
  </si>
  <si>
    <t>998762203R00</t>
  </si>
  <si>
    <t>Přesun hmot pro tesařské konstrukce, výšky do 24 m</t>
  </si>
  <si>
    <t>764233430R00</t>
  </si>
  <si>
    <t>Lemování z Ti Zn zdí, rš 330 mm</t>
  </si>
  <si>
    <t>800-764</t>
  </si>
  <si>
    <t>POL1_7</t>
  </si>
  <si>
    <t>764291420R00</t>
  </si>
  <si>
    <t>Závětrná lišta z Ti Zn plechu, rš 330 mm</t>
  </si>
  <si>
    <t>764510450R00</t>
  </si>
  <si>
    <t>Oplechování parapetů včetně rohů Ti Zn, rš 330 mm</t>
  </si>
  <si>
    <t>764530440R00</t>
  </si>
  <si>
    <t>Oplechování zdí z Ti Zn plechu, rš 500 mm</t>
  </si>
  <si>
    <t>76401</t>
  </si>
  <si>
    <t>Kontrola, očištění příp. oprava klempířských fasádních prvků</t>
  </si>
  <si>
    <t>POL3_7</t>
  </si>
  <si>
    <t>76402</t>
  </si>
  <si>
    <t>Oprava klempířských prvků na střeše v rozsahu 25%</t>
  </si>
  <si>
    <t>76403</t>
  </si>
  <si>
    <t>Demontáž, oprava a opětovná montáž plech. stříšky</t>
  </si>
  <si>
    <t>764371371R00</t>
  </si>
  <si>
    <t xml:space="preserve">Profil pro ukončení teras s dlažbou </t>
  </si>
  <si>
    <t>včetně spojky profilů.</t>
  </si>
  <si>
    <t>998764203R00</t>
  </si>
  <si>
    <t>Přesun hmot pro klempířské konstr., výšky do 24 m</t>
  </si>
  <si>
    <t>767200002RAX</t>
  </si>
  <si>
    <t>Zábradlí balkonové, povrch. úprava pozink.</t>
  </si>
  <si>
    <t>POL2_7</t>
  </si>
  <si>
    <t>8 ks x 3,75 m</t>
  </si>
  <si>
    <t>76702</t>
  </si>
  <si>
    <t>D+M sušáků na prádlo</t>
  </si>
  <si>
    <t>767990010RA0</t>
  </si>
  <si>
    <t>Atypické ocelové konstrukce, ocel. kce balkónů vč. PÚ</t>
  </si>
  <si>
    <t>kg</t>
  </si>
  <si>
    <t>AP-PSV</t>
  </si>
  <si>
    <t>POL2_</t>
  </si>
  <si>
    <t>771575032RA0</t>
  </si>
  <si>
    <t>Dlažba teras, balk. s izolací Mapei, nad 20 x 20cm</t>
  </si>
  <si>
    <t>Hydroizolační stěrka, dlažba do tmele, spárování.</t>
  </si>
  <si>
    <t>2101</t>
  </si>
  <si>
    <t>Demontáž a montáž hromosvodu, revize vč. úpravy kotvení</t>
  </si>
  <si>
    <t>POL1_9</t>
  </si>
  <si>
    <t>nutno zachovat funkčnost !!</t>
  </si>
  <si>
    <t>979011111R00</t>
  </si>
  <si>
    <t>Svislá doprava suti a vybour. hmot za 2.NP a 1.PP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</si>
  <si>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</si>
  <si>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</si>
  <si>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</si>
  <si>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</si>
  <si>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</si>
  <si>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</si>
  <si>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</si>
  <si>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</si>
  <si>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</si>
  <si>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</si>
  <si>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</si>
  <si>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979087113R00</t>
  </si>
  <si>
    <t>Nakládání vybouraných hmot na dopravní prostředky</t>
  </si>
  <si>
    <t>821-1</t>
  </si>
  <si>
    <t>979093111R00</t>
  </si>
  <si>
    <t>Uložení suti na skládku bez zhutnění</t>
  </si>
  <si>
    <t>800-6</t>
  </si>
  <si>
    <t>979999998R00</t>
  </si>
  <si>
    <t>Poplatek za skládku suti 5% příměsí</t>
  </si>
  <si>
    <t>005123 R</t>
  </si>
  <si>
    <t>Územní vlivy, ztížený přesun suti a stavebních hmot</t>
  </si>
  <si>
    <t>Soubor</t>
  </si>
  <si>
    <t>800-0</t>
  </si>
  <si>
    <t>POL99_8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</si>
  <si>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</si>
  <si>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005121 R</t>
  </si>
  <si>
    <t>Zařízení staveniště</t>
  </si>
  <si>
    <t>Veškeré náklady spojené s vybudováním, provozem a odstraněním zařízení staveniště.</t>
  </si>
  <si>
    <t>005211040R</t>
  </si>
  <si>
    <t>Užívání veřejných ploch a prostranství  , pronájem sousedního pozemku pro lešení; cena 10 Kč/m2/den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</si>
  <si>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</si>
  <si>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</si>
  <si>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</si>
  <si>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</si>
  <si>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</si>
  <si>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</si>
  <si>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</si>
  <si>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</si>
  <si>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00525</t>
  </si>
  <si>
    <t>Plán BOZP</t>
  </si>
  <si>
    <t>00529</t>
  </si>
  <si>
    <t>Statický návrh a posouzení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</si>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</sst>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5" borderId="32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0" xfId="0" applyFont="1" applyBorder="1" applyAlignment="1">
      <alignment horizontal="center" vertical="top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4" borderId="30" xfId="0" applyNumberFormat="1" applyFont="1" applyFill="1" applyBorder="1" applyAlignment="1" applyProtection="1">
      <alignment vertical="top" shrinkToFit="1"/>
      <protection locked="0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1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4" borderId="31" xfId="0" applyNumberFormat="1" applyFont="1" applyFill="1" applyBorder="1" applyAlignment="1" applyProtection="1">
      <alignment vertical="top" shrinkToFit="1"/>
      <protection locked="0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0" fillId="0" borderId="0" xfId="0" applyNumberFormat="1" applyAlignment="1">
      <alignment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2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40</v>
      </c>
    </row>
    <row r="2" spans="1:7" ht="57.75" customHeight="1">
      <c r="A2" s="212" t="s">
        <v>41</v>
      </c>
      <c r="B2" s="212"/>
      <c r="C2" s="212"/>
      <c r="D2" s="212"/>
      <c r="E2" s="212"/>
      <c r="F2" s="212"/>
      <c r="G2" s="212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G22" sqref="G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>
      <c r="A1" s="69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0" t="s">
        <v>24</v>
      </c>
      <c r="C2" s="81"/>
      <c r="D2" s="82" t="s">
        <v>48</v>
      </c>
      <c r="E2" s="82" t="s">
        <v>49</v>
      </c>
      <c r="F2" s="83"/>
      <c r="G2" s="84"/>
      <c r="H2" s="83"/>
      <c r="I2" s="84"/>
      <c r="J2" s="85"/>
      <c r="O2" s="2"/>
    </row>
    <row r="3" spans="1:15" ht="23.25" customHeight="1">
      <c r="A3" s="4"/>
      <c r="B3" s="86" t="s">
        <v>46</v>
      </c>
      <c r="C3" s="81"/>
      <c r="D3" s="87" t="s">
        <v>43</v>
      </c>
      <c r="E3" s="87" t="s">
        <v>45</v>
      </c>
      <c r="F3" s="88"/>
      <c r="G3" s="88"/>
      <c r="H3" s="81"/>
      <c r="I3" s="89"/>
      <c r="J3" s="90"/>
    </row>
    <row r="4" spans="1:15" ht="23.25" customHeight="1">
      <c r="A4" s="76">
        <v>227</v>
      </c>
      <c r="B4" s="91" t="s">
        <v>47</v>
      </c>
      <c r="C4" s="92"/>
      <c r="D4" s="93" t="s">
        <v>43</v>
      </c>
      <c r="E4" s="93" t="s">
        <v>44</v>
      </c>
      <c r="F4" s="94"/>
      <c r="G4" s="95"/>
      <c r="H4" s="94"/>
      <c r="I4" s="95"/>
      <c r="J4" s="96"/>
    </row>
    <row r="5" spans="1:15" ht="24" customHeight="1">
      <c r="A5" s="4"/>
      <c r="B5" s="43" t="s">
        <v>23</v>
      </c>
      <c r="C5" s="5"/>
      <c r="D5" s="79" t="s">
        <v>50</v>
      </c>
      <c r="E5" s="26"/>
      <c r="F5" s="26"/>
      <c r="G5" s="26"/>
      <c r="H5" s="27" t="s">
        <v>42</v>
      </c>
      <c r="I5" s="79" t="s">
        <v>54</v>
      </c>
      <c r="J5" s="11"/>
    </row>
    <row r="6" spans="1:15" ht="15.75" customHeight="1">
      <c r="A6" s="4"/>
      <c r="B6" s="38"/>
      <c r="C6" s="26"/>
      <c r="D6" s="79" t="s">
        <v>51</v>
      </c>
      <c r="E6" s="26"/>
      <c r="F6" s="26"/>
      <c r="G6" s="26"/>
      <c r="H6" s="27" t="s">
        <v>36</v>
      </c>
      <c r="I6" s="79" t="s">
        <v>55</v>
      </c>
      <c r="J6" s="11"/>
    </row>
    <row r="7" spans="1:15" ht="15.75" customHeight="1">
      <c r="A7" s="4"/>
      <c r="B7" s="39"/>
      <c r="C7" s="97" t="s">
        <v>53</v>
      </c>
      <c r="D7" s="77" t="s">
        <v>52</v>
      </c>
      <c r="E7" s="32"/>
      <c r="F7" s="32"/>
      <c r="G7" s="32"/>
      <c r="H7" s="33"/>
      <c r="I7" s="32"/>
      <c r="J7" s="47"/>
    </row>
    <row r="8" spans="1:15" ht="24" hidden="1" customHeight="1">
      <c r="A8" s="4"/>
      <c r="B8" s="43" t="s">
        <v>21</v>
      </c>
      <c r="C8" s="5"/>
      <c r="D8" s="78" t="s">
        <v>56</v>
      </c>
      <c r="E8" s="5"/>
      <c r="F8" s="5"/>
      <c r="G8" s="42"/>
      <c r="H8" s="27" t="s">
        <v>42</v>
      </c>
      <c r="I8" s="79" t="s">
        <v>60</v>
      </c>
      <c r="J8" s="11"/>
    </row>
    <row r="9" spans="1:15" ht="15.75" hidden="1" customHeight="1">
      <c r="A9" s="4"/>
      <c r="B9" s="4"/>
      <c r="C9" s="5"/>
      <c r="D9" s="78" t="s">
        <v>57</v>
      </c>
      <c r="E9" s="5"/>
      <c r="F9" s="5"/>
      <c r="G9" s="42"/>
      <c r="H9" s="27" t="s">
        <v>36</v>
      </c>
      <c r="I9" s="79" t="s">
        <v>61</v>
      </c>
      <c r="J9" s="11"/>
    </row>
    <row r="10" spans="1:15" ht="15.75" hidden="1" customHeight="1">
      <c r="A10" s="4"/>
      <c r="B10" s="48"/>
      <c r="C10" s="97" t="s">
        <v>59</v>
      </c>
      <c r="D10" s="98" t="s">
        <v>58</v>
      </c>
      <c r="E10" s="51"/>
      <c r="F10" s="51"/>
      <c r="G10" s="49"/>
      <c r="H10" s="49"/>
      <c r="I10" s="50"/>
      <c r="J10" s="47"/>
    </row>
    <row r="11" spans="1:15" ht="24" customHeight="1">
      <c r="A11" s="4"/>
      <c r="B11" s="43" t="s">
        <v>20</v>
      </c>
      <c r="C11" s="5"/>
      <c r="D11" s="230"/>
      <c r="E11" s="230"/>
      <c r="F11" s="230"/>
      <c r="G11" s="230"/>
      <c r="H11" s="27" t="s">
        <v>42</v>
      </c>
      <c r="I11" s="100"/>
      <c r="J11" s="11"/>
    </row>
    <row r="12" spans="1:15" ht="15.75" customHeight="1">
      <c r="A12" s="4"/>
      <c r="B12" s="38"/>
      <c r="C12" s="26"/>
      <c r="D12" s="235"/>
      <c r="E12" s="235"/>
      <c r="F12" s="235"/>
      <c r="G12" s="235"/>
      <c r="H12" s="27" t="s">
        <v>36</v>
      </c>
      <c r="I12" s="100"/>
      <c r="J12" s="11"/>
    </row>
    <row r="13" spans="1:15" ht="15.75" customHeight="1">
      <c r="A13" s="4"/>
      <c r="B13" s="39"/>
      <c r="C13" s="99"/>
      <c r="D13" s="236"/>
      <c r="E13" s="236"/>
      <c r="F13" s="236"/>
      <c r="G13" s="236"/>
      <c r="H13" s="28"/>
      <c r="I13" s="32"/>
      <c r="J13" s="47"/>
    </row>
    <row r="14" spans="1:15" ht="24" hidden="1" customHeight="1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4"/>
      <c r="B15" s="48" t="s">
        <v>34</v>
      </c>
      <c r="C15" s="68"/>
      <c r="D15" s="49"/>
      <c r="E15" s="229"/>
      <c r="F15" s="229"/>
      <c r="G15" s="231"/>
      <c r="H15" s="231"/>
      <c r="I15" s="231" t="s">
        <v>31</v>
      </c>
      <c r="J15" s="232"/>
    </row>
    <row r="16" spans="1:15" ht="23.25" customHeight="1">
      <c r="A16" s="161" t="s">
        <v>26</v>
      </c>
      <c r="B16" s="53" t="s">
        <v>26</v>
      </c>
      <c r="C16" s="54"/>
      <c r="D16" s="55"/>
      <c r="E16" s="233"/>
      <c r="F16" s="234"/>
      <c r="G16" s="233"/>
      <c r="H16" s="234"/>
      <c r="I16" s="233">
        <f>SUMIF(F51:F66,A16,I51:I66)+SUMIF(F51:F66,"PSU",I51:I66)</f>
        <v>0</v>
      </c>
      <c r="J16" s="246"/>
    </row>
    <row r="17" spans="1:10" ht="23.25" customHeight="1">
      <c r="A17" s="161" t="s">
        <v>27</v>
      </c>
      <c r="B17" s="53" t="s">
        <v>27</v>
      </c>
      <c r="C17" s="54"/>
      <c r="D17" s="55"/>
      <c r="E17" s="233"/>
      <c r="F17" s="234"/>
      <c r="G17" s="233"/>
      <c r="H17" s="234"/>
      <c r="I17" s="233">
        <f>SUMIF(F51:F66,A17,I51:I66)</f>
        <v>0</v>
      </c>
      <c r="J17" s="246"/>
    </row>
    <row r="18" spans="1:10" ht="23.25" customHeight="1">
      <c r="A18" s="161" t="s">
        <v>28</v>
      </c>
      <c r="B18" s="53" t="s">
        <v>28</v>
      </c>
      <c r="C18" s="54"/>
      <c r="D18" s="55"/>
      <c r="E18" s="233"/>
      <c r="F18" s="234"/>
      <c r="G18" s="233"/>
      <c r="H18" s="234"/>
      <c r="I18" s="233">
        <f>SUMIF(F51:F66,A18,I51:I66)</f>
        <v>0</v>
      </c>
      <c r="J18" s="246"/>
    </row>
    <row r="19" spans="1:10" ht="23.25" customHeight="1">
      <c r="A19" s="161" t="s">
        <v>98</v>
      </c>
      <c r="B19" s="53" t="s">
        <v>29</v>
      </c>
      <c r="C19" s="54"/>
      <c r="D19" s="55"/>
      <c r="E19" s="233"/>
      <c r="F19" s="234"/>
      <c r="G19" s="233"/>
      <c r="H19" s="234"/>
      <c r="I19" s="233">
        <f>SUMIF(F51:F66,A19,I51:I66)</f>
        <v>0</v>
      </c>
      <c r="J19" s="246"/>
    </row>
    <row r="20" spans="1:10" ht="23.25" customHeight="1">
      <c r="A20" s="161" t="s">
        <v>99</v>
      </c>
      <c r="B20" s="53" t="s">
        <v>30</v>
      </c>
      <c r="C20" s="54"/>
      <c r="D20" s="55"/>
      <c r="E20" s="233"/>
      <c r="F20" s="234"/>
      <c r="G20" s="233"/>
      <c r="H20" s="234"/>
      <c r="I20" s="233">
        <f>SUMIF(F51:F66,A20,I51:I66)</f>
        <v>0</v>
      </c>
      <c r="J20" s="246"/>
    </row>
    <row r="21" spans="1:10" ht="23.25" customHeight="1">
      <c r="A21" s="4"/>
      <c r="B21" s="70" t="s">
        <v>31</v>
      </c>
      <c r="C21" s="71"/>
      <c r="D21" s="72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4"/>
      <c r="B23" s="53" t="s">
        <v>13</v>
      </c>
      <c r="C23" s="54"/>
      <c r="D23" s="55"/>
      <c r="E23" s="56">
        <v>15</v>
      </c>
      <c r="F23" s="57" t="s">
        <v>0</v>
      </c>
      <c r="G23" s="244">
        <f>ZakladDPHSniVypocet</f>
        <v>0</v>
      </c>
      <c r="H23" s="245"/>
      <c r="I23" s="245"/>
      <c r="J23" s="58" t="str">
        <f t="shared" ref="J23:J28" si="0">Mena</f>
        <v>CZK</v>
      </c>
    </row>
    <row r="24" spans="1:10" ht="23.25" customHeight="1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51">
        <f>ZakladDPHSni*SazbaDPH1/100</f>
        <v>0</v>
      </c>
      <c r="H24" s="252"/>
      <c r="I24" s="252"/>
      <c r="J24" s="58" t="str">
        <f t="shared" si="0"/>
        <v>CZK</v>
      </c>
    </row>
    <row r="25" spans="1:10" ht="23.25" customHeight="1">
      <c r="A25" s="4"/>
      <c r="B25" s="53" t="s">
        <v>15</v>
      </c>
      <c r="C25" s="54"/>
      <c r="D25" s="55"/>
      <c r="E25" s="56">
        <v>21</v>
      </c>
      <c r="F25" s="57" t="s">
        <v>0</v>
      </c>
      <c r="G25" s="244">
        <f>ZakladDPHZaklVypocet</f>
        <v>0</v>
      </c>
      <c r="H25" s="245"/>
      <c r="I25" s="245"/>
      <c r="J25" s="58" t="str">
        <f t="shared" si="0"/>
        <v>CZK</v>
      </c>
    </row>
    <row r="26" spans="1:10" ht="23.25" customHeight="1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40">
        <f>ZakladDPHZakl*SazbaDPH2/100</f>
        <v>0</v>
      </c>
      <c r="H26" s="241"/>
      <c r="I26" s="241"/>
      <c r="J26" s="52" t="str">
        <f t="shared" si="0"/>
        <v>CZK</v>
      </c>
    </row>
    <row r="27" spans="1:10" ht="23.25" customHeight="1" thickBot="1">
      <c r="A27" s="4"/>
      <c r="B27" s="44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59" t="str">
        <f t="shared" si="0"/>
        <v>CZK</v>
      </c>
    </row>
    <row r="28" spans="1:10" ht="27.75" hidden="1" customHeight="1" thickBot="1">
      <c r="A28" s="4"/>
      <c r="B28" s="129" t="s">
        <v>25</v>
      </c>
      <c r="C28" s="130"/>
      <c r="D28" s="130"/>
      <c r="E28" s="131"/>
      <c r="F28" s="132"/>
      <c r="G28" s="249">
        <f>ZakladDPHSniVypocet+ZakladDPHZaklVypocet</f>
        <v>0</v>
      </c>
      <c r="H28" s="249"/>
      <c r="I28" s="249"/>
      <c r="J28" s="133" t="str">
        <f t="shared" si="0"/>
        <v>CZK</v>
      </c>
    </row>
    <row r="29" spans="1:10" ht="27.75" customHeight="1" thickBot="1">
      <c r="A29" s="4"/>
      <c r="B29" s="129" t="s">
        <v>37</v>
      </c>
      <c r="C29" s="134"/>
      <c r="D29" s="134"/>
      <c r="E29" s="134"/>
      <c r="F29" s="134"/>
      <c r="G29" s="243">
        <f>ZakladDPHSni+DPHSni+ZakladDPHZakl+DPHZakl+Zaokrouhleni</f>
        <v>0</v>
      </c>
      <c r="H29" s="243"/>
      <c r="I29" s="243"/>
      <c r="J29" s="135" t="s">
        <v>64</v>
      </c>
    </row>
    <row r="30" spans="1:10" ht="12.75" customHeight="1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>
      <c r="A32" s="4"/>
      <c r="B32" s="24"/>
      <c r="C32" s="19" t="s">
        <v>12</v>
      </c>
      <c r="D32" s="36"/>
      <c r="E32" s="36"/>
      <c r="F32" s="19" t="s">
        <v>11</v>
      </c>
      <c r="G32" s="36"/>
      <c r="H32" s="37"/>
      <c r="I32" s="36"/>
      <c r="J32" s="12"/>
    </row>
    <row r="33" spans="1:52" ht="47.25" customHeight="1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52" s="34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52" ht="12.75" customHeight="1">
      <c r="A35" s="4"/>
      <c r="B35" s="4"/>
      <c r="C35" s="5"/>
      <c r="D35" s="250" t="s">
        <v>2</v>
      </c>
      <c r="E35" s="250"/>
      <c r="F35" s="5"/>
      <c r="G35" s="42"/>
      <c r="H35" s="13" t="s">
        <v>3</v>
      </c>
      <c r="I35" s="42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3" t="s">
        <v>17</v>
      </c>
      <c r="C37" s="3"/>
      <c r="D37" s="3"/>
      <c r="E37" s="3"/>
      <c r="F37" s="117"/>
      <c r="G37" s="117"/>
      <c r="H37" s="117"/>
      <c r="I37" s="117"/>
      <c r="J37" s="3"/>
    </row>
    <row r="38" spans="1:52" ht="25.5" hidden="1" customHeight="1">
      <c r="A38" s="105" t="s">
        <v>39</v>
      </c>
      <c r="B38" s="109" t="s">
        <v>18</v>
      </c>
      <c r="C38" s="110" t="s">
        <v>6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19</v>
      </c>
      <c r="I38" s="119" t="s">
        <v>1</v>
      </c>
      <c r="J38" s="112" t="s">
        <v>0</v>
      </c>
    </row>
    <row r="39" spans="1:52" ht="25.5" hidden="1" customHeight="1">
      <c r="A39" s="105">
        <v>1</v>
      </c>
      <c r="B39" s="113" t="s">
        <v>62</v>
      </c>
      <c r="C39" s="217"/>
      <c r="D39" s="218"/>
      <c r="E39" s="218"/>
      <c r="F39" s="120">
        <f>'1 1 Pol'!AE111</f>
        <v>0</v>
      </c>
      <c r="G39" s="121">
        <f>'1 1 Pol'!AF111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52" ht="25.5" hidden="1" customHeight="1">
      <c r="A40" s="105">
        <v>2</v>
      </c>
      <c r="B40" s="106" t="s">
        <v>43</v>
      </c>
      <c r="C40" s="219" t="s">
        <v>45</v>
      </c>
      <c r="D40" s="220"/>
      <c r="E40" s="220"/>
      <c r="F40" s="123">
        <f>'1 1 Pol'!AE111</f>
        <v>0</v>
      </c>
      <c r="G40" s="124">
        <f>'1 1 Pol'!AF111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52" ht="25.5" hidden="1" customHeight="1">
      <c r="A41" s="105">
        <v>3</v>
      </c>
      <c r="B41" s="115" t="s">
        <v>43</v>
      </c>
      <c r="C41" s="221" t="s">
        <v>44</v>
      </c>
      <c r="D41" s="222"/>
      <c r="E41" s="222"/>
      <c r="F41" s="125">
        <f>'1 1 Pol'!AE111</f>
        <v>0</v>
      </c>
      <c r="G41" s="126">
        <f>'1 1 Pol'!AF111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52" ht="25.5" hidden="1" customHeight="1">
      <c r="A42" s="105"/>
      <c r="B42" s="223" t="s">
        <v>63</v>
      </c>
      <c r="C42" s="224"/>
      <c r="D42" s="224"/>
      <c r="E42" s="225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4" spans="1:52">
      <c r="B44" t="s">
        <v>65</v>
      </c>
    </row>
    <row r="45" spans="1:52" ht="38.25">
      <c r="B45" s="226" t="s">
        <v>66</v>
      </c>
      <c r="C45" s="226"/>
      <c r="D45" s="226"/>
      <c r="E45" s="226"/>
      <c r="F45" s="226"/>
      <c r="G45" s="226"/>
      <c r="H45" s="226"/>
      <c r="I45" s="226"/>
      <c r="J45" s="226"/>
      <c r="AZ45" s="136" t="str">
        <f>B45</f>
        <v>Projekt předpokládá, že svislé svody na odvodnění střechy zůstanou stávající (jejich stav není znám z důvodu, že jsou zasekány ve zdivu), přičemž dojde k lehkým úpravam u napojení žlabu ke svodu (oprava kotlíku zaústění).</v>
      </c>
    </row>
    <row r="48" spans="1:52" ht="15.75">
      <c r="B48" s="137" t="s">
        <v>67</v>
      </c>
    </row>
    <row r="50" spans="1:10" ht="25.5" customHeight="1">
      <c r="A50" s="138"/>
      <c r="B50" s="142" t="s">
        <v>18</v>
      </c>
      <c r="C50" s="142" t="s">
        <v>6</v>
      </c>
      <c r="D50" s="143"/>
      <c r="E50" s="143"/>
      <c r="F50" s="146" t="s">
        <v>68</v>
      </c>
      <c r="G50" s="146"/>
      <c r="H50" s="146"/>
      <c r="I50" s="146" t="s">
        <v>31</v>
      </c>
      <c r="J50" s="146" t="s">
        <v>0</v>
      </c>
    </row>
    <row r="51" spans="1:10" ht="25.5" customHeight="1">
      <c r="A51" s="139"/>
      <c r="B51" s="147" t="s">
        <v>69</v>
      </c>
      <c r="C51" s="227" t="s">
        <v>70</v>
      </c>
      <c r="D51" s="228"/>
      <c r="E51" s="228"/>
      <c r="F51" s="153" t="s">
        <v>26</v>
      </c>
      <c r="G51" s="154"/>
      <c r="H51" s="154"/>
      <c r="I51" s="154">
        <f>'1 1 Pol'!G7</f>
        <v>0</v>
      </c>
      <c r="J51" s="149" t="str">
        <f>IF(I67=0,"",I51/I67*100)</f>
        <v/>
      </c>
    </row>
    <row r="52" spans="1:10" ht="25.5" customHeight="1">
      <c r="A52" s="139"/>
      <c r="B52" s="141" t="s">
        <v>71</v>
      </c>
      <c r="C52" s="213" t="s">
        <v>72</v>
      </c>
      <c r="D52" s="214"/>
      <c r="E52" s="214"/>
      <c r="F52" s="155" t="s">
        <v>26</v>
      </c>
      <c r="G52" s="156"/>
      <c r="H52" s="156"/>
      <c r="I52" s="156">
        <f>'1 1 Pol'!G16</f>
        <v>0</v>
      </c>
      <c r="J52" s="150" t="str">
        <f>IF(I67=0,"",I52/I67*100)</f>
        <v/>
      </c>
    </row>
    <row r="53" spans="1:10" ht="25.5" customHeight="1">
      <c r="A53" s="139"/>
      <c r="B53" s="141" t="s">
        <v>73</v>
      </c>
      <c r="C53" s="213" t="s">
        <v>74</v>
      </c>
      <c r="D53" s="214"/>
      <c r="E53" s="214"/>
      <c r="F53" s="155" t="s">
        <v>26</v>
      </c>
      <c r="G53" s="156"/>
      <c r="H53" s="156"/>
      <c r="I53" s="156">
        <f>'1 1 Pol'!G19</f>
        <v>0</v>
      </c>
      <c r="J53" s="150" t="str">
        <f>IF(I67=0,"",I53/I67*100)</f>
        <v/>
      </c>
    </row>
    <row r="54" spans="1:10" ht="25.5" customHeight="1">
      <c r="A54" s="139"/>
      <c r="B54" s="141" t="s">
        <v>75</v>
      </c>
      <c r="C54" s="213" t="s">
        <v>76</v>
      </c>
      <c r="D54" s="214"/>
      <c r="E54" s="214"/>
      <c r="F54" s="155" t="s">
        <v>26</v>
      </c>
      <c r="G54" s="156"/>
      <c r="H54" s="156"/>
      <c r="I54" s="156">
        <f>'1 1 Pol'!G28</f>
        <v>0</v>
      </c>
      <c r="J54" s="150" t="str">
        <f>IF(I67=0,"",I54/I67*100)</f>
        <v/>
      </c>
    </row>
    <row r="55" spans="1:10" ht="25.5" customHeight="1">
      <c r="A55" s="139"/>
      <c r="B55" s="141" t="s">
        <v>77</v>
      </c>
      <c r="C55" s="213" t="s">
        <v>78</v>
      </c>
      <c r="D55" s="214"/>
      <c r="E55" s="214"/>
      <c r="F55" s="155" t="s">
        <v>26</v>
      </c>
      <c r="G55" s="156"/>
      <c r="H55" s="156"/>
      <c r="I55" s="156">
        <f>'1 1 Pol'!G41</f>
        <v>0</v>
      </c>
      <c r="J55" s="150" t="str">
        <f>IF(I67=0,"",I55/I67*100)</f>
        <v/>
      </c>
    </row>
    <row r="56" spans="1:10" ht="25.5" customHeight="1">
      <c r="A56" s="139"/>
      <c r="B56" s="141" t="s">
        <v>79</v>
      </c>
      <c r="C56" s="213" t="s">
        <v>80</v>
      </c>
      <c r="D56" s="214"/>
      <c r="E56" s="214"/>
      <c r="F56" s="155" t="s">
        <v>26</v>
      </c>
      <c r="G56" s="156"/>
      <c r="H56" s="156"/>
      <c r="I56" s="156">
        <f>'1 1 Pol'!G45</f>
        <v>0</v>
      </c>
      <c r="J56" s="150" t="str">
        <f>IF(I67=0,"",I56/I67*100)</f>
        <v/>
      </c>
    </row>
    <row r="57" spans="1:10" ht="25.5" customHeight="1">
      <c r="A57" s="139"/>
      <c r="B57" s="141" t="s">
        <v>81</v>
      </c>
      <c r="C57" s="213" t="s">
        <v>82</v>
      </c>
      <c r="D57" s="214"/>
      <c r="E57" s="214"/>
      <c r="F57" s="155" t="s">
        <v>26</v>
      </c>
      <c r="G57" s="156"/>
      <c r="H57" s="156"/>
      <c r="I57" s="156">
        <f>'1 1 Pol'!G55</f>
        <v>0</v>
      </c>
      <c r="J57" s="150" t="str">
        <f>IF(I67=0,"",I57/I67*100)</f>
        <v/>
      </c>
    </row>
    <row r="58" spans="1:10" ht="25.5" customHeight="1">
      <c r="A58" s="139"/>
      <c r="B58" s="141" t="s">
        <v>83</v>
      </c>
      <c r="C58" s="213" t="s">
        <v>84</v>
      </c>
      <c r="D58" s="214"/>
      <c r="E58" s="214"/>
      <c r="F58" s="155" t="s">
        <v>27</v>
      </c>
      <c r="G58" s="156"/>
      <c r="H58" s="156"/>
      <c r="I58" s="156">
        <f>'1 1 Pol'!G57</f>
        <v>0</v>
      </c>
      <c r="J58" s="150" t="str">
        <f>IF(I67=0,"",I58/I67*100)</f>
        <v/>
      </c>
    </row>
    <row r="59" spans="1:10" ht="25.5" customHeight="1">
      <c r="A59" s="139"/>
      <c r="B59" s="141" t="s">
        <v>85</v>
      </c>
      <c r="C59" s="213" t="s">
        <v>86</v>
      </c>
      <c r="D59" s="214"/>
      <c r="E59" s="214"/>
      <c r="F59" s="155" t="s">
        <v>27</v>
      </c>
      <c r="G59" s="156"/>
      <c r="H59" s="156"/>
      <c r="I59" s="156">
        <f>'1 1 Pol'!G61</f>
        <v>0</v>
      </c>
      <c r="J59" s="150" t="str">
        <f>IF(I67=0,"",I59/I67*100)</f>
        <v/>
      </c>
    </row>
    <row r="60" spans="1:10" ht="25.5" customHeight="1">
      <c r="A60" s="139"/>
      <c r="B60" s="141" t="s">
        <v>87</v>
      </c>
      <c r="C60" s="213" t="s">
        <v>88</v>
      </c>
      <c r="D60" s="214"/>
      <c r="E60" s="214"/>
      <c r="F60" s="155" t="s">
        <v>27</v>
      </c>
      <c r="G60" s="156"/>
      <c r="H60" s="156"/>
      <c r="I60" s="156">
        <f>'1 1 Pol'!G64</f>
        <v>0</v>
      </c>
      <c r="J60" s="150" t="str">
        <f>IF(I67=0,"",I60/I67*100)</f>
        <v/>
      </c>
    </row>
    <row r="61" spans="1:10" ht="25.5" customHeight="1">
      <c r="A61" s="139"/>
      <c r="B61" s="141" t="s">
        <v>89</v>
      </c>
      <c r="C61" s="213" t="s">
        <v>90</v>
      </c>
      <c r="D61" s="214"/>
      <c r="E61" s="214"/>
      <c r="F61" s="155" t="s">
        <v>27</v>
      </c>
      <c r="G61" s="156"/>
      <c r="H61" s="156"/>
      <c r="I61" s="156">
        <f>'1 1 Pol'!G75</f>
        <v>0</v>
      </c>
      <c r="J61" s="150" t="str">
        <f>IF(I67=0,"",I61/I67*100)</f>
        <v/>
      </c>
    </row>
    <row r="62" spans="1:10" ht="25.5" customHeight="1">
      <c r="A62" s="139"/>
      <c r="B62" s="141" t="s">
        <v>91</v>
      </c>
      <c r="C62" s="213" t="s">
        <v>92</v>
      </c>
      <c r="D62" s="214"/>
      <c r="E62" s="214"/>
      <c r="F62" s="155" t="s">
        <v>27</v>
      </c>
      <c r="G62" s="156"/>
      <c r="H62" s="156"/>
      <c r="I62" s="156">
        <f>'1 1 Pol'!G80</f>
        <v>0</v>
      </c>
      <c r="J62" s="150" t="str">
        <f>IF(I67=0,"",I62/I67*100)</f>
        <v/>
      </c>
    </row>
    <row r="63" spans="1:10" ht="25.5" customHeight="1">
      <c r="A63" s="139"/>
      <c r="B63" s="141" t="s">
        <v>93</v>
      </c>
      <c r="C63" s="213" t="s">
        <v>94</v>
      </c>
      <c r="D63" s="214"/>
      <c r="E63" s="214"/>
      <c r="F63" s="155" t="s">
        <v>28</v>
      </c>
      <c r="G63" s="156"/>
      <c r="H63" s="156"/>
      <c r="I63" s="156">
        <f>'1 1 Pol'!G83</f>
        <v>0</v>
      </c>
      <c r="J63" s="150" t="str">
        <f>IF(I67=0,"",I63/I67*100)</f>
        <v/>
      </c>
    </row>
    <row r="64" spans="1:10" ht="25.5" customHeight="1">
      <c r="A64" s="139"/>
      <c r="B64" s="141" t="s">
        <v>95</v>
      </c>
      <c r="C64" s="213" t="s">
        <v>96</v>
      </c>
      <c r="D64" s="214"/>
      <c r="E64" s="214"/>
      <c r="F64" s="155" t="s">
        <v>97</v>
      </c>
      <c r="G64" s="156"/>
      <c r="H64" s="156"/>
      <c r="I64" s="156">
        <f>'1 1 Pol'!G86</f>
        <v>0</v>
      </c>
      <c r="J64" s="150" t="str">
        <f>IF(I67=0,"",I64/I67*100)</f>
        <v/>
      </c>
    </row>
    <row r="65" spans="1:10" ht="25.5" customHeight="1">
      <c r="A65" s="139"/>
      <c r="B65" s="141" t="s">
        <v>98</v>
      </c>
      <c r="C65" s="213" t="s">
        <v>29</v>
      </c>
      <c r="D65" s="214"/>
      <c r="E65" s="214"/>
      <c r="F65" s="155" t="s">
        <v>98</v>
      </c>
      <c r="G65" s="156"/>
      <c r="H65" s="156"/>
      <c r="I65" s="156">
        <f>'1 1 Pol'!G96</f>
        <v>0</v>
      </c>
      <c r="J65" s="150" t="str">
        <f>IF(I67=0,"",I65/I67*100)</f>
        <v/>
      </c>
    </row>
    <row r="66" spans="1:10" ht="25.5" customHeight="1">
      <c r="A66" s="139"/>
      <c r="B66" s="148" t="s">
        <v>99</v>
      </c>
      <c r="C66" s="215" t="s">
        <v>30</v>
      </c>
      <c r="D66" s="216"/>
      <c r="E66" s="216"/>
      <c r="F66" s="157" t="s">
        <v>99</v>
      </c>
      <c r="G66" s="158"/>
      <c r="H66" s="158"/>
      <c r="I66" s="158">
        <f>'1 1 Pol'!G101</f>
        <v>0</v>
      </c>
      <c r="J66" s="151" t="str">
        <f>IF(I67=0,"",I66/I67*100)</f>
        <v/>
      </c>
    </row>
    <row r="67" spans="1:10" ht="25.5" customHeight="1">
      <c r="A67" s="140"/>
      <c r="B67" s="144" t="s">
        <v>1</v>
      </c>
      <c r="C67" s="144"/>
      <c r="D67" s="145"/>
      <c r="E67" s="145"/>
      <c r="F67" s="159"/>
      <c r="G67" s="160"/>
      <c r="H67" s="160"/>
      <c r="I67" s="160">
        <f>SUM(I51:I66)</f>
        <v>0</v>
      </c>
      <c r="J67" s="152">
        <f>SUM(J51:J66)</f>
        <v>0</v>
      </c>
    </row>
    <row r="68" spans="1:10">
      <c r="F68" s="103"/>
      <c r="G68" s="102"/>
      <c r="H68" s="103"/>
      <c r="I68" s="102"/>
      <c r="J68" s="104"/>
    </row>
    <row r="69" spans="1:10">
      <c r="F69" s="103"/>
      <c r="G69" s="102"/>
      <c r="H69" s="103"/>
      <c r="I69" s="102"/>
      <c r="J69" s="104"/>
    </row>
    <row r="70" spans="1:10">
      <c r="F70" s="103"/>
      <c r="G70" s="102"/>
      <c r="H70" s="103"/>
      <c r="I70" s="102"/>
      <c r="J70" s="104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7:E57"/>
    <mergeCell ref="C39:E39"/>
    <mergeCell ref="C40:E40"/>
    <mergeCell ref="C41:E41"/>
    <mergeCell ref="B42:E42"/>
    <mergeCell ref="B45:J45"/>
    <mergeCell ref="C51:E51"/>
    <mergeCell ref="C52:E52"/>
    <mergeCell ref="C53:E53"/>
    <mergeCell ref="C54:E54"/>
    <mergeCell ref="C55:E55"/>
    <mergeCell ref="C56:E56"/>
    <mergeCell ref="C64:E64"/>
    <mergeCell ref="C65:E65"/>
    <mergeCell ref="C66:E66"/>
    <mergeCell ref="C58:E58"/>
    <mergeCell ref="C59:E59"/>
    <mergeCell ref="C60:E60"/>
    <mergeCell ref="C61:E61"/>
    <mergeCell ref="C62:E62"/>
    <mergeCell ref="C63:E6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5" t="s">
        <v>8</v>
      </c>
      <c r="B2" s="74"/>
      <c r="C2" s="256"/>
      <c r="D2" s="256"/>
      <c r="E2" s="256"/>
      <c r="F2" s="256"/>
      <c r="G2" s="257"/>
    </row>
    <row r="3" spans="1:7" ht="24.95" customHeight="1">
      <c r="A3" s="75" t="s">
        <v>9</v>
      </c>
      <c r="B3" s="74"/>
      <c r="C3" s="256"/>
      <c r="D3" s="256"/>
      <c r="E3" s="256"/>
      <c r="F3" s="256"/>
      <c r="G3" s="257"/>
    </row>
    <row r="4" spans="1:7" ht="24.95" customHeight="1">
      <c r="A4" s="75" t="s">
        <v>10</v>
      </c>
      <c r="B4" s="74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>
      <c r="A1" s="277" t="s">
        <v>7</v>
      </c>
      <c r="B1" s="277"/>
      <c r="C1" s="277"/>
      <c r="D1" s="277"/>
      <c r="E1" s="277"/>
      <c r="F1" s="277"/>
      <c r="G1" s="277"/>
      <c r="AG1" t="s">
        <v>100</v>
      </c>
    </row>
    <row r="2" spans="1:60" ht="24.95" customHeight="1">
      <c r="A2" s="163" t="s">
        <v>8</v>
      </c>
      <c r="B2" s="74" t="s">
        <v>48</v>
      </c>
      <c r="C2" s="278" t="s">
        <v>49</v>
      </c>
      <c r="D2" s="279"/>
      <c r="E2" s="279"/>
      <c r="F2" s="279"/>
      <c r="G2" s="280"/>
      <c r="AG2" t="s">
        <v>101</v>
      </c>
    </row>
    <row r="3" spans="1:60" ht="24.95" customHeight="1">
      <c r="A3" s="163" t="s">
        <v>9</v>
      </c>
      <c r="B3" s="74" t="s">
        <v>43</v>
      </c>
      <c r="C3" s="278" t="s">
        <v>45</v>
      </c>
      <c r="D3" s="279"/>
      <c r="E3" s="279"/>
      <c r="F3" s="279"/>
      <c r="G3" s="280"/>
      <c r="AC3" s="101" t="s">
        <v>101</v>
      </c>
      <c r="AG3" t="s">
        <v>102</v>
      </c>
    </row>
    <row r="4" spans="1:60" ht="24.95" customHeight="1">
      <c r="A4" s="164" t="s">
        <v>10</v>
      </c>
      <c r="B4" s="165" t="s">
        <v>43</v>
      </c>
      <c r="C4" s="281" t="s">
        <v>44</v>
      </c>
      <c r="D4" s="282"/>
      <c r="E4" s="282"/>
      <c r="F4" s="282"/>
      <c r="G4" s="283"/>
      <c r="AG4" t="s">
        <v>103</v>
      </c>
    </row>
    <row r="5" spans="1:60">
      <c r="D5" s="162"/>
    </row>
    <row r="6" spans="1:60" ht="38.25">
      <c r="A6" s="171" t="s">
        <v>104</v>
      </c>
      <c r="B6" s="169" t="s">
        <v>105</v>
      </c>
      <c r="C6" s="169" t="s">
        <v>106</v>
      </c>
      <c r="D6" s="170" t="s">
        <v>107</v>
      </c>
      <c r="E6" s="171" t="s">
        <v>108</v>
      </c>
      <c r="F6" s="166" t="s">
        <v>109</v>
      </c>
      <c r="G6" s="171" t="s">
        <v>31</v>
      </c>
      <c r="H6" s="172" t="s">
        <v>32</v>
      </c>
      <c r="I6" s="172" t="s">
        <v>110</v>
      </c>
      <c r="J6" s="172" t="s">
        <v>33</v>
      </c>
      <c r="K6" s="172" t="s">
        <v>111</v>
      </c>
      <c r="L6" s="172" t="s">
        <v>112</v>
      </c>
      <c r="M6" s="172" t="s">
        <v>113</v>
      </c>
      <c r="N6" s="172" t="s">
        <v>114</v>
      </c>
      <c r="O6" s="172" t="s">
        <v>115</v>
      </c>
      <c r="P6" s="172" t="s">
        <v>116</v>
      </c>
      <c r="Q6" s="172" t="s">
        <v>117</v>
      </c>
      <c r="R6" s="172" t="s">
        <v>118</v>
      </c>
      <c r="S6" s="172" t="s">
        <v>119</v>
      </c>
      <c r="T6" s="172" t="s">
        <v>120</v>
      </c>
      <c r="U6" s="172" t="s">
        <v>121</v>
      </c>
      <c r="V6" s="172" t="s">
        <v>122</v>
      </c>
    </row>
    <row r="7" spans="1:60">
      <c r="A7" s="174" t="s">
        <v>123</v>
      </c>
      <c r="B7" s="177" t="s">
        <v>69</v>
      </c>
      <c r="C7" s="178" t="s">
        <v>70</v>
      </c>
      <c r="D7" s="173"/>
      <c r="E7" s="183"/>
      <c r="F7" s="187"/>
      <c r="G7" s="187">
        <f>SUMIF(AG8:AG15,"&lt;&gt;NOR",G8:G15)</f>
        <v>0</v>
      </c>
      <c r="H7" s="187"/>
      <c r="I7" s="187">
        <f>SUM(I8:I15)</f>
        <v>0</v>
      </c>
      <c r="J7" s="187"/>
      <c r="K7" s="187">
        <f>SUM(K8:K15)</f>
        <v>0</v>
      </c>
      <c r="L7" s="187"/>
      <c r="M7" s="187">
        <f>SUM(M8:M15)</f>
        <v>0</v>
      </c>
      <c r="N7" s="187"/>
      <c r="O7" s="187">
        <f>SUM(O8:O15)</f>
        <v>7.3500000000000005</v>
      </c>
      <c r="P7" s="187"/>
      <c r="Q7" s="187">
        <f>SUM(Q8:Q15)</f>
        <v>0</v>
      </c>
      <c r="R7" s="187"/>
      <c r="S7" s="187"/>
      <c r="T7" s="187"/>
      <c r="U7" s="188">
        <f>SUM(U8:U15)</f>
        <v>11.45</v>
      </c>
      <c r="V7" s="187"/>
      <c r="AG7" t="s">
        <v>124</v>
      </c>
    </row>
    <row r="8" spans="1:60" outlineLevel="1">
      <c r="A8" s="168">
        <v>1</v>
      </c>
      <c r="B8" s="179" t="s">
        <v>125</v>
      </c>
      <c r="C8" s="206" t="s">
        <v>126</v>
      </c>
      <c r="D8" s="181" t="s">
        <v>127</v>
      </c>
      <c r="E8" s="184">
        <v>2.5920000000000001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2.5251399999999999</v>
      </c>
      <c r="O8" s="190">
        <f>ROUND(E8*N8,2)</f>
        <v>6.55</v>
      </c>
      <c r="P8" s="190">
        <v>0</v>
      </c>
      <c r="Q8" s="190">
        <f>ROUND(E8*P8,2)</f>
        <v>0</v>
      </c>
      <c r="R8" s="190" t="s">
        <v>128</v>
      </c>
      <c r="S8" s="190" t="s">
        <v>129</v>
      </c>
      <c r="T8" s="190">
        <v>0.95499999999999996</v>
      </c>
      <c r="U8" s="191">
        <f>ROUND(E8*T8,2)</f>
        <v>2.48</v>
      </c>
      <c r="V8" s="19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130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outlineLevel="1">
      <c r="A9" s="168"/>
      <c r="B9" s="179"/>
      <c r="C9" s="258" t="s">
        <v>131</v>
      </c>
      <c r="D9" s="259"/>
      <c r="E9" s="260"/>
      <c r="F9" s="261"/>
      <c r="G9" s="262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1"/>
      <c r="V9" s="190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132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75" t="str">
        <f>C9</f>
        <v>balkony</v>
      </c>
      <c r="BB9" s="167"/>
      <c r="BC9" s="167"/>
      <c r="BD9" s="167"/>
      <c r="BE9" s="167"/>
      <c r="BF9" s="167"/>
      <c r="BG9" s="167"/>
      <c r="BH9" s="167"/>
    </row>
    <row r="10" spans="1:60" outlineLevel="1">
      <c r="A10" s="168">
        <v>2</v>
      </c>
      <c r="B10" s="179" t="s">
        <v>133</v>
      </c>
      <c r="C10" s="206" t="s">
        <v>134</v>
      </c>
      <c r="D10" s="181" t="s">
        <v>135</v>
      </c>
      <c r="E10" s="184">
        <v>28.8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15</v>
      </c>
      <c r="M10" s="190">
        <f>G10*(1+L10/100)</f>
        <v>0</v>
      </c>
      <c r="N10" s="190">
        <v>1.9650000000000001E-2</v>
      </c>
      <c r="O10" s="190">
        <f>ROUND(E10*N10,2)</f>
        <v>0.56999999999999995</v>
      </c>
      <c r="P10" s="190">
        <v>0</v>
      </c>
      <c r="Q10" s="190">
        <f>ROUND(E10*P10,2)</f>
        <v>0</v>
      </c>
      <c r="R10" s="190" t="s">
        <v>128</v>
      </c>
      <c r="S10" s="190" t="s">
        <v>129</v>
      </c>
      <c r="T10" s="190">
        <v>0.22900000000000001</v>
      </c>
      <c r="U10" s="191">
        <f>ROUND(E10*T10,2)</f>
        <v>6.6</v>
      </c>
      <c r="V10" s="190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130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outlineLevel="1">
      <c r="A11" s="168"/>
      <c r="B11" s="179"/>
      <c r="C11" s="258" t="s">
        <v>131</v>
      </c>
      <c r="D11" s="259"/>
      <c r="E11" s="260"/>
      <c r="F11" s="261"/>
      <c r="G11" s="262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1"/>
      <c r="V11" s="190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 t="s">
        <v>132</v>
      </c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75" t="str">
        <f>C11</f>
        <v>balkony</v>
      </c>
      <c r="BB11" s="167"/>
      <c r="BC11" s="167"/>
      <c r="BD11" s="167"/>
      <c r="BE11" s="167"/>
      <c r="BF11" s="167"/>
      <c r="BG11" s="167"/>
      <c r="BH11" s="167"/>
    </row>
    <row r="12" spans="1:60" ht="22.5" outlineLevel="1">
      <c r="A12" s="168">
        <v>3</v>
      </c>
      <c r="B12" s="179" t="s">
        <v>136</v>
      </c>
      <c r="C12" s="206" t="s">
        <v>137</v>
      </c>
      <c r="D12" s="181" t="s">
        <v>138</v>
      </c>
      <c r="E12" s="184">
        <v>6.336E-2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1.0563400000000001</v>
      </c>
      <c r="O12" s="190">
        <f>ROUND(E12*N12,2)</f>
        <v>7.0000000000000007E-2</v>
      </c>
      <c r="P12" s="190">
        <v>0</v>
      </c>
      <c r="Q12" s="190">
        <f>ROUND(E12*P12,2)</f>
        <v>0</v>
      </c>
      <c r="R12" s="190" t="s">
        <v>128</v>
      </c>
      <c r="S12" s="190" t="s">
        <v>129</v>
      </c>
      <c r="T12" s="190">
        <v>15.211</v>
      </c>
      <c r="U12" s="191">
        <f>ROUND(E12*T12,2)</f>
        <v>0.96</v>
      </c>
      <c r="V12" s="190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130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9"/>
      <c r="C13" s="258" t="s">
        <v>131</v>
      </c>
      <c r="D13" s="259"/>
      <c r="E13" s="260"/>
      <c r="F13" s="261"/>
      <c r="G13" s="262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190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132</v>
      </c>
      <c r="AH13" s="167"/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75" t="str">
        <f>C13</f>
        <v>balkony</v>
      </c>
      <c r="BB13" s="167"/>
      <c r="BC13" s="167"/>
      <c r="BD13" s="167"/>
      <c r="BE13" s="167"/>
      <c r="BF13" s="167"/>
      <c r="BG13" s="167"/>
      <c r="BH13" s="167"/>
    </row>
    <row r="14" spans="1:60" ht="22.5" outlineLevel="1">
      <c r="A14" s="168">
        <v>4</v>
      </c>
      <c r="B14" s="179" t="s">
        <v>139</v>
      </c>
      <c r="C14" s="206" t="s">
        <v>140</v>
      </c>
      <c r="D14" s="181" t="s">
        <v>141</v>
      </c>
      <c r="E14" s="184">
        <v>7</v>
      </c>
      <c r="F14" s="189"/>
      <c r="G14" s="190">
        <f>ROUND(E14*F14,2)</f>
        <v>0</v>
      </c>
      <c r="H14" s="189"/>
      <c r="I14" s="190">
        <f>ROUND(E14*H14,2)</f>
        <v>0</v>
      </c>
      <c r="J14" s="189"/>
      <c r="K14" s="190">
        <f>ROUND(E14*J14,2)</f>
        <v>0</v>
      </c>
      <c r="L14" s="190">
        <v>15</v>
      </c>
      <c r="M14" s="190">
        <f>G14*(1+L14/100)</f>
        <v>0</v>
      </c>
      <c r="N14" s="190">
        <v>2.23E-2</v>
      </c>
      <c r="O14" s="190">
        <f>ROUND(E14*N14,2)</f>
        <v>0.16</v>
      </c>
      <c r="P14" s="190">
        <v>0</v>
      </c>
      <c r="Q14" s="190">
        <f>ROUND(E14*P14,2)</f>
        <v>0</v>
      </c>
      <c r="R14" s="190" t="s">
        <v>142</v>
      </c>
      <c r="S14" s="190" t="s">
        <v>129</v>
      </c>
      <c r="T14" s="190">
        <v>0.2014</v>
      </c>
      <c r="U14" s="191">
        <f>ROUND(E14*T14,2)</f>
        <v>1.41</v>
      </c>
      <c r="V14" s="190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 t="s">
        <v>130</v>
      </c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</row>
    <row r="15" spans="1:60" outlineLevel="1">
      <c r="A15" s="168"/>
      <c r="B15" s="179"/>
      <c r="C15" s="258" t="s">
        <v>131</v>
      </c>
      <c r="D15" s="259"/>
      <c r="E15" s="260"/>
      <c r="F15" s="261"/>
      <c r="G15" s="262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1"/>
      <c r="V15" s="190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132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75" t="str">
        <f>C15</f>
        <v>balkony</v>
      </c>
      <c r="BB15" s="167"/>
      <c r="BC15" s="167"/>
      <c r="BD15" s="167"/>
      <c r="BE15" s="167"/>
      <c r="BF15" s="167"/>
      <c r="BG15" s="167"/>
      <c r="BH15" s="167"/>
    </row>
    <row r="16" spans="1:60">
      <c r="A16" s="176" t="s">
        <v>123</v>
      </c>
      <c r="B16" s="180" t="s">
        <v>71</v>
      </c>
      <c r="C16" s="207" t="s">
        <v>72</v>
      </c>
      <c r="D16" s="182"/>
      <c r="E16" s="185"/>
      <c r="F16" s="192"/>
      <c r="G16" s="192">
        <f>SUMIF(AG17:AG18,"&lt;&gt;NOR",G17:G18)</f>
        <v>0</v>
      </c>
      <c r="H16" s="192"/>
      <c r="I16" s="192">
        <f>SUM(I17:I18)</f>
        <v>0</v>
      </c>
      <c r="J16" s="192"/>
      <c r="K16" s="192">
        <f>SUM(K17:K18)</f>
        <v>0</v>
      </c>
      <c r="L16" s="192"/>
      <c r="M16" s="192">
        <f>SUM(M17:M18)</f>
        <v>0</v>
      </c>
      <c r="N16" s="192"/>
      <c r="O16" s="192">
        <f>SUM(O17:O18)</f>
        <v>0</v>
      </c>
      <c r="P16" s="192"/>
      <c r="Q16" s="192">
        <f>SUM(Q17:Q18)</f>
        <v>0</v>
      </c>
      <c r="R16" s="192"/>
      <c r="S16" s="192"/>
      <c r="T16" s="192"/>
      <c r="U16" s="193">
        <f>SUM(U17:U18)</f>
        <v>0</v>
      </c>
      <c r="V16" s="192"/>
      <c r="AG16" t="s">
        <v>124</v>
      </c>
    </row>
    <row r="17" spans="1:60" ht="22.5" outlineLevel="1">
      <c r="A17" s="168">
        <v>5</v>
      </c>
      <c r="B17" s="179" t="s">
        <v>143</v>
      </c>
      <c r="C17" s="206" t="s">
        <v>144</v>
      </c>
      <c r="D17" s="181" t="s">
        <v>145</v>
      </c>
      <c r="E17" s="184">
        <v>1</v>
      </c>
      <c r="F17" s="189"/>
      <c r="G17" s="190">
        <f>ROUND(E17*F17,2)</f>
        <v>0</v>
      </c>
      <c r="H17" s="189"/>
      <c r="I17" s="190">
        <f>ROUND(E17*H17,2)</f>
        <v>0</v>
      </c>
      <c r="J17" s="189"/>
      <c r="K17" s="190">
        <f>ROUND(E17*J17,2)</f>
        <v>0</v>
      </c>
      <c r="L17" s="190">
        <v>15</v>
      </c>
      <c r="M17" s="190">
        <f>G17*(1+L17/100)</f>
        <v>0</v>
      </c>
      <c r="N17" s="190">
        <v>0</v>
      </c>
      <c r="O17" s="190">
        <f>ROUND(E17*N17,2)</f>
        <v>0</v>
      </c>
      <c r="P17" s="190">
        <v>0</v>
      </c>
      <c r="Q17" s="190">
        <f>ROUND(E17*P17,2)</f>
        <v>0</v>
      </c>
      <c r="R17" s="190"/>
      <c r="S17" s="190" t="s">
        <v>146</v>
      </c>
      <c r="T17" s="190">
        <v>0</v>
      </c>
      <c r="U17" s="191">
        <f>ROUND(E17*T17,2)</f>
        <v>0</v>
      </c>
      <c r="V17" s="190"/>
      <c r="W17" s="167"/>
      <c r="X17" s="167"/>
      <c r="Y17" s="167"/>
      <c r="Z17" s="167"/>
      <c r="AA17" s="167"/>
      <c r="AB17" s="167"/>
      <c r="AC17" s="167"/>
      <c r="AD17" s="167"/>
      <c r="AE17" s="167"/>
      <c r="AF17" s="167"/>
      <c r="AG17" s="167" t="s">
        <v>147</v>
      </c>
      <c r="AH17" s="167"/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</row>
    <row r="18" spans="1:60" outlineLevel="1">
      <c r="A18" s="168"/>
      <c r="B18" s="179"/>
      <c r="C18" s="258" t="s">
        <v>148</v>
      </c>
      <c r="D18" s="259"/>
      <c r="E18" s="260"/>
      <c r="F18" s="261"/>
      <c r="G18" s="262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1"/>
      <c r="V18" s="19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132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75" t="str">
        <f>C18</f>
        <v>plocha střechy 120,0 m2</v>
      </c>
      <c r="BB18" s="167"/>
      <c r="BC18" s="167"/>
      <c r="BD18" s="167"/>
      <c r="BE18" s="167"/>
      <c r="BF18" s="167"/>
      <c r="BG18" s="167"/>
      <c r="BH18" s="167"/>
    </row>
    <row r="19" spans="1:60">
      <c r="A19" s="176" t="s">
        <v>123</v>
      </c>
      <c r="B19" s="180" t="s">
        <v>73</v>
      </c>
      <c r="C19" s="207" t="s">
        <v>74</v>
      </c>
      <c r="D19" s="182"/>
      <c r="E19" s="185"/>
      <c r="F19" s="192"/>
      <c r="G19" s="192">
        <f>SUMIF(AG20:AG27,"&lt;&gt;NOR",G20:G27)</f>
        <v>0</v>
      </c>
      <c r="H19" s="192"/>
      <c r="I19" s="192">
        <f>SUM(I20:I27)</f>
        <v>0</v>
      </c>
      <c r="J19" s="192"/>
      <c r="K19" s="192">
        <f>SUM(K20:K27)</f>
        <v>0</v>
      </c>
      <c r="L19" s="192"/>
      <c r="M19" s="192">
        <f>SUM(M20:M27)</f>
        <v>0</v>
      </c>
      <c r="N19" s="192"/>
      <c r="O19" s="192">
        <f>SUM(O20:O27)</f>
        <v>75.16</v>
      </c>
      <c r="P19" s="192"/>
      <c r="Q19" s="192">
        <f>SUM(Q20:Q27)</f>
        <v>0</v>
      </c>
      <c r="R19" s="192"/>
      <c r="S19" s="192"/>
      <c r="T19" s="192"/>
      <c r="U19" s="193">
        <f>SUM(U20:U27)</f>
        <v>1966.4</v>
      </c>
      <c r="V19" s="192"/>
      <c r="AG19" t="s">
        <v>124</v>
      </c>
    </row>
    <row r="20" spans="1:60" outlineLevel="1">
      <c r="A20" s="168">
        <v>6</v>
      </c>
      <c r="B20" s="179" t="s">
        <v>149</v>
      </c>
      <c r="C20" s="206" t="s">
        <v>150</v>
      </c>
      <c r="D20" s="181" t="s">
        <v>135</v>
      </c>
      <c r="E20" s="184">
        <v>1040</v>
      </c>
      <c r="F20" s="189"/>
      <c r="G20" s="190">
        <f t="shared" ref="G20:G27" si="0">ROUND(E20*F20,2)</f>
        <v>0</v>
      </c>
      <c r="H20" s="189"/>
      <c r="I20" s="190">
        <f t="shared" ref="I20:I27" si="1">ROUND(E20*H20,2)</f>
        <v>0</v>
      </c>
      <c r="J20" s="189"/>
      <c r="K20" s="190">
        <f t="shared" ref="K20:K27" si="2">ROUND(E20*J20,2)</f>
        <v>0</v>
      </c>
      <c r="L20" s="190">
        <v>15</v>
      </c>
      <c r="M20" s="190">
        <f t="shared" ref="M20:M27" si="3">G20*(1+L20/100)</f>
        <v>0</v>
      </c>
      <c r="N20" s="190">
        <v>3.2000000000000003E-4</v>
      </c>
      <c r="O20" s="190">
        <f t="shared" ref="O20:O27" si="4">ROUND(E20*N20,2)</f>
        <v>0.33</v>
      </c>
      <c r="P20" s="190">
        <v>0</v>
      </c>
      <c r="Q20" s="190">
        <f t="shared" ref="Q20:Q27" si="5">ROUND(E20*P20,2)</f>
        <v>0</v>
      </c>
      <c r="R20" s="190" t="s">
        <v>128</v>
      </c>
      <c r="S20" s="190" t="s">
        <v>129</v>
      </c>
      <c r="T20" s="190">
        <v>7.0000000000000007E-2</v>
      </c>
      <c r="U20" s="191">
        <f t="shared" ref="U20:U27" si="6">ROUND(E20*T20,2)</f>
        <v>72.8</v>
      </c>
      <c r="V20" s="190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 t="s">
        <v>147</v>
      </c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</row>
    <row r="21" spans="1:60" outlineLevel="1">
      <c r="A21" s="168">
        <v>7</v>
      </c>
      <c r="B21" s="179" t="s">
        <v>151</v>
      </c>
      <c r="C21" s="206" t="s">
        <v>152</v>
      </c>
      <c r="D21" s="181" t="s">
        <v>135</v>
      </c>
      <c r="E21" s="184">
        <v>130</v>
      </c>
      <c r="F21" s="189"/>
      <c r="G21" s="190">
        <f t="shared" si="0"/>
        <v>0</v>
      </c>
      <c r="H21" s="189"/>
      <c r="I21" s="190">
        <f t="shared" si="1"/>
        <v>0</v>
      </c>
      <c r="J21" s="189"/>
      <c r="K21" s="190">
        <f t="shared" si="2"/>
        <v>0</v>
      </c>
      <c r="L21" s="190">
        <v>15</v>
      </c>
      <c r="M21" s="190">
        <f t="shared" si="3"/>
        <v>0</v>
      </c>
      <c r="N21" s="190">
        <v>0</v>
      </c>
      <c r="O21" s="190">
        <f t="shared" si="4"/>
        <v>0</v>
      </c>
      <c r="P21" s="190">
        <v>0</v>
      </c>
      <c r="Q21" s="190">
        <f t="shared" si="5"/>
        <v>0</v>
      </c>
      <c r="R21" s="190" t="s">
        <v>128</v>
      </c>
      <c r="S21" s="190" t="s">
        <v>129</v>
      </c>
      <c r="T21" s="190">
        <v>7.8E-2</v>
      </c>
      <c r="U21" s="191">
        <f t="shared" si="6"/>
        <v>10.14</v>
      </c>
      <c r="V21" s="190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147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ht="22.5" outlineLevel="1">
      <c r="A22" s="168">
        <v>8</v>
      </c>
      <c r="B22" s="179" t="s">
        <v>153</v>
      </c>
      <c r="C22" s="206" t="s">
        <v>154</v>
      </c>
      <c r="D22" s="181" t="s">
        <v>135</v>
      </c>
      <c r="E22" s="184">
        <v>1040</v>
      </c>
      <c r="F22" s="189"/>
      <c r="G22" s="190">
        <f t="shared" si="0"/>
        <v>0</v>
      </c>
      <c r="H22" s="189"/>
      <c r="I22" s="190">
        <f t="shared" si="1"/>
        <v>0</v>
      </c>
      <c r="J22" s="189"/>
      <c r="K22" s="190">
        <f t="shared" si="2"/>
        <v>0</v>
      </c>
      <c r="L22" s="190">
        <v>15</v>
      </c>
      <c r="M22" s="190">
        <f t="shared" si="3"/>
        <v>0</v>
      </c>
      <c r="N22" s="190">
        <v>3.6150000000000002E-2</v>
      </c>
      <c r="O22" s="190">
        <f t="shared" si="4"/>
        <v>37.6</v>
      </c>
      <c r="P22" s="190">
        <v>0</v>
      </c>
      <c r="Q22" s="190">
        <f t="shared" si="5"/>
        <v>0</v>
      </c>
      <c r="R22" s="190" t="s">
        <v>128</v>
      </c>
      <c r="S22" s="190" t="s">
        <v>129</v>
      </c>
      <c r="T22" s="190">
        <v>0.41402</v>
      </c>
      <c r="U22" s="191">
        <f t="shared" si="6"/>
        <v>430.58</v>
      </c>
      <c r="V22" s="19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147</v>
      </c>
      <c r="AH22" s="167"/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outlineLevel="1">
      <c r="A23" s="168">
        <v>9</v>
      </c>
      <c r="B23" s="179" t="s">
        <v>155</v>
      </c>
      <c r="C23" s="206" t="s">
        <v>156</v>
      </c>
      <c r="D23" s="181" t="s">
        <v>157</v>
      </c>
      <c r="E23" s="184">
        <v>330</v>
      </c>
      <c r="F23" s="189"/>
      <c r="G23" s="190">
        <f t="shared" si="0"/>
        <v>0</v>
      </c>
      <c r="H23" s="189"/>
      <c r="I23" s="190">
        <f t="shared" si="1"/>
        <v>0</v>
      </c>
      <c r="J23" s="189"/>
      <c r="K23" s="190">
        <f t="shared" si="2"/>
        <v>0</v>
      </c>
      <c r="L23" s="190">
        <v>15</v>
      </c>
      <c r="M23" s="190">
        <f t="shared" si="3"/>
        <v>0</v>
      </c>
      <c r="N23" s="190">
        <v>0</v>
      </c>
      <c r="O23" s="190">
        <f t="shared" si="4"/>
        <v>0</v>
      </c>
      <c r="P23" s="190">
        <v>0</v>
      </c>
      <c r="Q23" s="190">
        <f t="shared" si="5"/>
        <v>0</v>
      </c>
      <c r="R23" s="190"/>
      <c r="S23" s="190" t="s">
        <v>146</v>
      </c>
      <c r="T23" s="190">
        <v>0</v>
      </c>
      <c r="U23" s="191">
        <f t="shared" si="6"/>
        <v>0</v>
      </c>
      <c r="V23" s="190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 t="s">
        <v>147</v>
      </c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</row>
    <row r="24" spans="1:60" ht="22.5" outlineLevel="1">
      <c r="A24" s="168">
        <v>10</v>
      </c>
      <c r="B24" s="179" t="s">
        <v>158</v>
      </c>
      <c r="C24" s="206" t="s">
        <v>159</v>
      </c>
      <c r="D24" s="181" t="s">
        <v>135</v>
      </c>
      <c r="E24" s="184">
        <v>1040</v>
      </c>
      <c r="F24" s="189"/>
      <c r="G24" s="190">
        <f t="shared" si="0"/>
        <v>0</v>
      </c>
      <c r="H24" s="189"/>
      <c r="I24" s="190">
        <f t="shared" si="1"/>
        <v>0</v>
      </c>
      <c r="J24" s="189"/>
      <c r="K24" s="190">
        <f t="shared" si="2"/>
        <v>0</v>
      </c>
      <c r="L24" s="190">
        <v>15</v>
      </c>
      <c r="M24" s="190">
        <f t="shared" si="3"/>
        <v>0</v>
      </c>
      <c r="N24" s="190">
        <v>1E-3</v>
      </c>
      <c r="O24" s="190">
        <f t="shared" si="4"/>
        <v>1.04</v>
      </c>
      <c r="P24" s="190">
        <v>0</v>
      </c>
      <c r="Q24" s="190">
        <f t="shared" si="5"/>
        <v>0</v>
      </c>
      <c r="R24" s="190" t="s">
        <v>128</v>
      </c>
      <c r="S24" s="190" t="s">
        <v>129</v>
      </c>
      <c r="T24" s="190">
        <v>0.23</v>
      </c>
      <c r="U24" s="191">
        <f t="shared" si="6"/>
        <v>239.2</v>
      </c>
      <c r="V24" s="190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147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>
        <v>11</v>
      </c>
      <c r="B25" s="179" t="s">
        <v>160</v>
      </c>
      <c r="C25" s="206" t="s">
        <v>161</v>
      </c>
      <c r="D25" s="181" t="s">
        <v>135</v>
      </c>
      <c r="E25" s="184">
        <v>1040</v>
      </c>
      <c r="F25" s="189"/>
      <c r="G25" s="190">
        <f t="shared" si="0"/>
        <v>0</v>
      </c>
      <c r="H25" s="189"/>
      <c r="I25" s="190">
        <f t="shared" si="1"/>
        <v>0</v>
      </c>
      <c r="J25" s="189"/>
      <c r="K25" s="190">
        <f t="shared" si="2"/>
        <v>0</v>
      </c>
      <c r="L25" s="190">
        <v>15</v>
      </c>
      <c r="M25" s="190">
        <f t="shared" si="3"/>
        <v>0</v>
      </c>
      <c r="N25" s="190">
        <v>3.4799999999999998E-2</v>
      </c>
      <c r="O25" s="190">
        <f t="shared" si="4"/>
        <v>36.19</v>
      </c>
      <c r="P25" s="190">
        <v>0</v>
      </c>
      <c r="Q25" s="190">
        <f t="shared" si="5"/>
        <v>0</v>
      </c>
      <c r="R25" s="190" t="s">
        <v>128</v>
      </c>
      <c r="S25" s="190" t="s">
        <v>129</v>
      </c>
      <c r="T25" s="190">
        <v>1.167</v>
      </c>
      <c r="U25" s="191">
        <f t="shared" si="6"/>
        <v>1213.68</v>
      </c>
      <c r="V25" s="190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147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outlineLevel="1">
      <c r="A26" s="168">
        <v>12</v>
      </c>
      <c r="B26" s="179" t="s">
        <v>162</v>
      </c>
      <c r="C26" s="206" t="s">
        <v>163</v>
      </c>
      <c r="D26" s="181" t="s">
        <v>135</v>
      </c>
      <c r="E26" s="184">
        <v>1040</v>
      </c>
      <c r="F26" s="189"/>
      <c r="G26" s="190">
        <f t="shared" si="0"/>
        <v>0</v>
      </c>
      <c r="H26" s="189"/>
      <c r="I26" s="190">
        <f t="shared" si="1"/>
        <v>0</v>
      </c>
      <c r="J26" s="189"/>
      <c r="K26" s="190">
        <f t="shared" si="2"/>
        <v>0</v>
      </c>
      <c r="L26" s="190">
        <v>15</v>
      </c>
      <c r="M26" s="190">
        <f t="shared" si="3"/>
        <v>0</v>
      </c>
      <c r="N26" s="190">
        <v>0</v>
      </c>
      <c r="O26" s="190">
        <f t="shared" si="4"/>
        <v>0</v>
      </c>
      <c r="P26" s="190">
        <v>0</v>
      </c>
      <c r="Q26" s="190">
        <f t="shared" si="5"/>
        <v>0</v>
      </c>
      <c r="R26" s="190"/>
      <c r="S26" s="190" t="s">
        <v>146</v>
      </c>
      <c r="T26" s="190">
        <v>0</v>
      </c>
      <c r="U26" s="191">
        <f t="shared" si="6"/>
        <v>0</v>
      </c>
      <c r="V26" s="190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 t="s">
        <v>147</v>
      </c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 outlineLevel="1">
      <c r="A27" s="168">
        <v>13</v>
      </c>
      <c r="B27" s="179" t="s">
        <v>164</v>
      </c>
      <c r="C27" s="206" t="s">
        <v>165</v>
      </c>
      <c r="D27" s="181" t="s">
        <v>135</v>
      </c>
      <c r="E27" s="184">
        <v>5</v>
      </c>
      <c r="F27" s="189"/>
      <c r="G27" s="190">
        <f t="shared" si="0"/>
        <v>0</v>
      </c>
      <c r="H27" s="189"/>
      <c r="I27" s="190">
        <f t="shared" si="1"/>
        <v>0</v>
      </c>
      <c r="J27" s="189"/>
      <c r="K27" s="190">
        <f t="shared" si="2"/>
        <v>0</v>
      </c>
      <c r="L27" s="190">
        <v>15</v>
      </c>
      <c r="M27" s="190">
        <f t="shared" si="3"/>
        <v>0</v>
      </c>
      <c r="N27" s="190">
        <v>0</v>
      </c>
      <c r="O27" s="190">
        <f t="shared" si="4"/>
        <v>0</v>
      </c>
      <c r="P27" s="190">
        <v>0</v>
      </c>
      <c r="Q27" s="190">
        <f t="shared" si="5"/>
        <v>0</v>
      </c>
      <c r="R27" s="190"/>
      <c r="S27" s="190" t="s">
        <v>146</v>
      </c>
      <c r="T27" s="190">
        <v>0</v>
      </c>
      <c r="U27" s="191">
        <f t="shared" si="6"/>
        <v>0</v>
      </c>
      <c r="V27" s="190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 t="s">
        <v>147</v>
      </c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</row>
    <row r="28" spans="1:60">
      <c r="A28" s="176" t="s">
        <v>123</v>
      </c>
      <c r="B28" s="180" t="s">
        <v>75</v>
      </c>
      <c r="C28" s="207" t="s">
        <v>76</v>
      </c>
      <c r="D28" s="182"/>
      <c r="E28" s="185"/>
      <c r="F28" s="192"/>
      <c r="G28" s="192">
        <f>SUMIF(AG29:AG40,"&lt;&gt;NOR",G29:G40)</f>
        <v>0</v>
      </c>
      <c r="H28" s="192"/>
      <c r="I28" s="192">
        <f>SUM(I29:I40)</f>
        <v>0</v>
      </c>
      <c r="J28" s="192"/>
      <c r="K28" s="192">
        <f>SUM(K29:K40)</f>
        <v>0</v>
      </c>
      <c r="L28" s="192"/>
      <c r="M28" s="192">
        <f>SUM(M29:M40)</f>
        <v>0</v>
      </c>
      <c r="N28" s="192"/>
      <c r="O28" s="192">
        <f>SUM(O29:O40)</f>
        <v>25.14</v>
      </c>
      <c r="P28" s="192"/>
      <c r="Q28" s="192">
        <f>SUM(Q29:Q40)</f>
        <v>0</v>
      </c>
      <c r="R28" s="192"/>
      <c r="S28" s="192"/>
      <c r="T28" s="192"/>
      <c r="U28" s="193">
        <f>SUM(U29:U40)</f>
        <v>385.78000000000003</v>
      </c>
      <c r="V28" s="192"/>
      <c r="AG28" t="s">
        <v>124</v>
      </c>
    </row>
    <row r="29" spans="1:60" outlineLevel="1">
      <c r="A29" s="168">
        <v>14</v>
      </c>
      <c r="B29" s="179" t="s">
        <v>166</v>
      </c>
      <c r="C29" s="206" t="s">
        <v>167</v>
      </c>
      <c r="D29" s="181" t="s">
        <v>135</v>
      </c>
      <c r="E29" s="184">
        <v>88</v>
      </c>
      <c r="F29" s="189"/>
      <c r="G29" s="190">
        <f>ROUND(E29*F29,2)</f>
        <v>0</v>
      </c>
      <c r="H29" s="189"/>
      <c r="I29" s="190">
        <f>ROUND(E29*H29,2)</f>
        <v>0</v>
      </c>
      <c r="J29" s="189"/>
      <c r="K29" s="190">
        <f>ROUND(E29*J29,2)</f>
        <v>0</v>
      </c>
      <c r="L29" s="190">
        <v>15</v>
      </c>
      <c r="M29" s="190">
        <f>G29*(1+L29/100)</f>
        <v>0</v>
      </c>
      <c r="N29" s="190">
        <v>0</v>
      </c>
      <c r="O29" s="190">
        <f>ROUND(E29*N29,2)</f>
        <v>0</v>
      </c>
      <c r="P29" s="190">
        <v>0</v>
      </c>
      <c r="Q29" s="190">
        <f>ROUND(E29*P29,2)</f>
        <v>0</v>
      </c>
      <c r="R29" s="190" t="s">
        <v>168</v>
      </c>
      <c r="S29" s="190" t="s">
        <v>129</v>
      </c>
      <c r="T29" s="190">
        <v>9.4E-2</v>
      </c>
      <c r="U29" s="191">
        <f>ROUND(E29*T29,2)</f>
        <v>8.27</v>
      </c>
      <c r="V29" s="190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147</v>
      </c>
      <c r="AH29" s="167"/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ht="22.5" outlineLevel="1">
      <c r="A30" s="168">
        <v>15</v>
      </c>
      <c r="B30" s="179" t="s">
        <v>169</v>
      </c>
      <c r="C30" s="206" t="s">
        <v>170</v>
      </c>
      <c r="D30" s="181" t="s">
        <v>135</v>
      </c>
      <c r="E30" s="184">
        <v>1360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15</v>
      </c>
      <c r="M30" s="190">
        <f>G30*(1+L30/100)</f>
        <v>0</v>
      </c>
      <c r="N30" s="190">
        <v>1.8380000000000001E-2</v>
      </c>
      <c r="O30" s="190">
        <f>ROUND(E30*N30,2)</f>
        <v>25</v>
      </c>
      <c r="P30" s="190">
        <v>0</v>
      </c>
      <c r="Q30" s="190">
        <f>ROUND(E30*P30,2)</f>
        <v>0</v>
      </c>
      <c r="R30" s="190" t="s">
        <v>171</v>
      </c>
      <c r="S30" s="190" t="s">
        <v>129</v>
      </c>
      <c r="T30" s="190">
        <v>0.123</v>
      </c>
      <c r="U30" s="191">
        <f>ROUND(E30*T30,2)</f>
        <v>167.28</v>
      </c>
      <c r="V30" s="190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147</v>
      </c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/>
      <c r="B31" s="179"/>
      <c r="C31" s="258" t="s">
        <v>172</v>
      </c>
      <c r="D31" s="259"/>
      <c r="E31" s="260"/>
      <c r="F31" s="261"/>
      <c r="G31" s="262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1"/>
      <c r="V31" s="190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132</v>
      </c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75" t="str">
        <f>C31</f>
        <v>Včetně kotvení lešení.</v>
      </c>
      <c r="BB31" s="167"/>
      <c r="BC31" s="167"/>
      <c r="BD31" s="167"/>
      <c r="BE31" s="167"/>
      <c r="BF31" s="167"/>
      <c r="BG31" s="167"/>
      <c r="BH31" s="167"/>
    </row>
    <row r="32" spans="1:60" ht="22.5" outlineLevel="1">
      <c r="A32" s="168">
        <v>16</v>
      </c>
      <c r="B32" s="179" t="s">
        <v>173</v>
      </c>
      <c r="C32" s="206" t="s">
        <v>174</v>
      </c>
      <c r="D32" s="181" t="s">
        <v>135</v>
      </c>
      <c r="E32" s="184">
        <v>4080</v>
      </c>
      <c r="F32" s="189"/>
      <c r="G32" s="190">
        <f t="shared" ref="G32:G40" si="7">ROUND(E32*F32,2)</f>
        <v>0</v>
      </c>
      <c r="H32" s="189"/>
      <c r="I32" s="190">
        <f t="shared" ref="I32:I40" si="8">ROUND(E32*H32,2)</f>
        <v>0</v>
      </c>
      <c r="J32" s="189"/>
      <c r="K32" s="190">
        <f t="shared" ref="K32:K40" si="9">ROUND(E32*J32,2)</f>
        <v>0</v>
      </c>
      <c r="L32" s="190">
        <v>15</v>
      </c>
      <c r="M32" s="190">
        <f t="shared" ref="M32:M40" si="10">G32*(1+L32/100)</f>
        <v>0</v>
      </c>
      <c r="N32" s="190">
        <v>0</v>
      </c>
      <c r="O32" s="190">
        <f t="shared" ref="O32:O40" si="11">ROUND(E32*N32,2)</f>
        <v>0</v>
      </c>
      <c r="P32" s="190">
        <v>0</v>
      </c>
      <c r="Q32" s="190">
        <f t="shared" ref="Q32:Q40" si="12">ROUND(E32*P32,2)</f>
        <v>0</v>
      </c>
      <c r="R32" s="190" t="s">
        <v>171</v>
      </c>
      <c r="S32" s="190" t="s">
        <v>129</v>
      </c>
      <c r="T32" s="190">
        <v>0</v>
      </c>
      <c r="U32" s="191">
        <f t="shared" ref="U32:U40" si="13">ROUND(E32*T32,2)</f>
        <v>0</v>
      </c>
      <c r="V32" s="190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147</v>
      </c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ht="22.5" outlineLevel="1">
      <c r="A33" s="168">
        <v>17</v>
      </c>
      <c r="B33" s="179" t="s">
        <v>175</v>
      </c>
      <c r="C33" s="206" t="s">
        <v>176</v>
      </c>
      <c r="D33" s="181" t="s">
        <v>135</v>
      </c>
      <c r="E33" s="184">
        <v>1360</v>
      </c>
      <c r="F33" s="189"/>
      <c r="G33" s="190">
        <f t="shared" si="7"/>
        <v>0</v>
      </c>
      <c r="H33" s="189"/>
      <c r="I33" s="190">
        <f t="shared" si="8"/>
        <v>0</v>
      </c>
      <c r="J33" s="189"/>
      <c r="K33" s="190">
        <f t="shared" si="9"/>
        <v>0</v>
      </c>
      <c r="L33" s="190">
        <v>15</v>
      </c>
      <c r="M33" s="190">
        <f t="shared" si="10"/>
        <v>0</v>
      </c>
      <c r="N33" s="190">
        <v>0</v>
      </c>
      <c r="O33" s="190">
        <f t="shared" si="11"/>
        <v>0</v>
      </c>
      <c r="P33" s="190">
        <v>0</v>
      </c>
      <c r="Q33" s="190">
        <f t="shared" si="12"/>
        <v>0</v>
      </c>
      <c r="R33" s="190" t="s">
        <v>171</v>
      </c>
      <c r="S33" s="190" t="s">
        <v>129</v>
      </c>
      <c r="T33" s="190">
        <v>8.8999999999999996E-2</v>
      </c>
      <c r="U33" s="191">
        <f t="shared" si="13"/>
        <v>121.04</v>
      </c>
      <c r="V33" s="190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147</v>
      </c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ht="22.5" outlineLevel="1">
      <c r="A34" s="168">
        <v>18</v>
      </c>
      <c r="B34" s="179" t="s">
        <v>177</v>
      </c>
      <c r="C34" s="206" t="s">
        <v>178</v>
      </c>
      <c r="D34" s="181" t="s">
        <v>145</v>
      </c>
      <c r="E34" s="184">
        <v>1</v>
      </c>
      <c r="F34" s="189"/>
      <c r="G34" s="190">
        <f t="shared" si="7"/>
        <v>0</v>
      </c>
      <c r="H34" s="189"/>
      <c r="I34" s="190">
        <f t="shared" si="8"/>
        <v>0</v>
      </c>
      <c r="J34" s="189"/>
      <c r="K34" s="190">
        <f t="shared" si="9"/>
        <v>0</v>
      </c>
      <c r="L34" s="190">
        <v>15</v>
      </c>
      <c r="M34" s="190">
        <f t="shared" si="10"/>
        <v>0</v>
      </c>
      <c r="N34" s="190">
        <v>0</v>
      </c>
      <c r="O34" s="190">
        <f t="shared" si="11"/>
        <v>0</v>
      </c>
      <c r="P34" s="190">
        <v>0</v>
      </c>
      <c r="Q34" s="190">
        <f t="shared" si="12"/>
        <v>0</v>
      </c>
      <c r="R34" s="190"/>
      <c r="S34" s="190" t="s">
        <v>146</v>
      </c>
      <c r="T34" s="190">
        <v>0</v>
      </c>
      <c r="U34" s="191">
        <f t="shared" si="13"/>
        <v>0</v>
      </c>
      <c r="V34" s="190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147</v>
      </c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>
        <v>19</v>
      </c>
      <c r="B35" s="179" t="s">
        <v>179</v>
      </c>
      <c r="C35" s="206" t="s">
        <v>180</v>
      </c>
      <c r="D35" s="181" t="s">
        <v>135</v>
      </c>
      <c r="E35" s="184">
        <v>1360</v>
      </c>
      <c r="F35" s="189"/>
      <c r="G35" s="190">
        <f t="shared" si="7"/>
        <v>0</v>
      </c>
      <c r="H35" s="189"/>
      <c r="I35" s="190">
        <f t="shared" si="8"/>
        <v>0</v>
      </c>
      <c r="J35" s="189"/>
      <c r="K35" s="190">
        <f t="shared" si="9"/>
        <v>0</v>
      </c>
      <c r="L35" s="190">
        <v>15</v>
      </c>
      <c r="M35" s="190">
        <f t="shared" si="10"/>
        <v>0</v>
      </c>
      <c r="N35" s="190">
        <v>0</v>
      </c>
      <c r="O35" s="190">
        <f t="shared" si="11"/>
        <v>0</v>
      </c>
      <c r="P35" s="190">
        <v>0</v>
      </c>
      <c r="Q35" s="190">
        <f t="shared" si="12"/>
        <v>0</v>
      </c>
      <c r="R35" s="190" t="s">
        <v>171</v>
      </c>
      <c r="S35" s="190" t="s">
        <v>129</v>
      </c>
      <c r="T35" s="190">
        <v>0.04</v>
      </c>
      <c r="U35" s="191">
        <f t="shared" si="13"/>
        <v>54.4</v>
      </c>
      <c r="V35" s="190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147</v>
      </c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>
        <v>20</v>
      </c>
      <c r="B36" s="179" t="s">
        <v>181</v>
      </c>
      <c r="C36" s="206" t="s">
        <v>182</v>
      </c>
      <c r="D36" s="181" t="s">
        <v>135</v>
      </c>
      <c r="E36" s="184">
        <v>4080</v>
      </c>
      <c r="F36" s="189"/>
      <c r="G36" s="190">
        <f t="shared" si="7"/>
        <v>0</v>
      </c>
      <c r="H36" s="189"/>
      <c r="I36" s="190">
        <f t="shared" si="8"/>
        <v>0</v>
      </c>
      <c r="J36" s="189"/>
      <c r="K36" s="190">
        <f t="shared" si="9"/>
        <v>0</v>
      </c>
      <c r="L36" s="190">
        <v>15</v>
      </c>
      <c r="M36" s="190">
        <f t="shared" si="10"/>
        <v>0</v>
      </c>
      <c r="N36" s="190">
        <v>0</v>
      </c>
      <c r="O36" s="190">
        <f t="shared" si="11"/>
        <v>0</v>
      </c>
      <c r="P36" s="190">
        <v>0</v>
      </c>
      <c r="Q36" s="190">
        <f t="shared" si="12"/>
        <v>0</v>
      </c>
      <c r="R36" s="190" t="s">
        <v>171</v>
      </c>
      <c r="S36" s="190" t="s">
        <v>129</v>
      </c>
      <c r="T36" s="190">
        <v>0</v>
      </c>
      <c r="U36" s="191">
        <f t="shared" si="13"/>
        <v>0</v>
      </c>
      <c r="V36" s="190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147</v>
      </c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>
      <c r="A37" s="168">
        <v>21</v>
      </c>
      <c r="B37" s="179" t="s">
        <v>183</v>
      </c>
      <c r="C37" s="206" t="s">
        <v>184</v>
      </c>
      <c r="D37" s="181" t="s">
        <v>135</v>
      </c>
      <c r="E37" s="184">
        <v>1360</v>
      </c>
      <c r="F37" s="189"/>
      <c r="G37" s="190">
        <f t="shared" si="7"/>
        <v>0</v>
      </c>
      <c r="H37" s="189"/>
      <c r="I37" s="190">
        <f t="shared" si="8"/>
        <v>0</v>
      </c>
      <c r="J37" s="189"/>
      <c r="K37" s="190">
        <f t="shared" si="9"/>
        <v>0</v>
      </c>
      <c r="L37" s="190">
        <v>15</v>
      </c>
      <c r="M37" s="190">
        <f t="shared" si="10"/>
        <v>0</v>
      </c>
      <c r="N37" s="190">
        <v>0</v>
      </c>
      <c r="O37" s="190">
        <f t="shared" si="11"/>
        <v>0</v>
      </c>
      <c r="P37" s="190">
        <v>0</v>
      </c>
      <c r="Q37" s="190">
        <f t="shared" si="12"/>
        <v>0</v>
      </c>
      <c r="R37" s="190" t="s">
        <v>171</v>
      </c>
      <c r="S37" s="190" t="s">
        <v>129</v>
      </c>
      <c r="T37" s="190">
        <v>2.4E-2</v>
      </c>
      <c r="U37" s="191">
        <f t="shared" si="13"/>
        <v>32.64</v>
      </c>
      <c r="V37" s="190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147</v>
      </c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 outlineLevel="1">
      <c r="A38" s="168">
        <v>22</v>
      </c>
      <c r="B38" s="179" t="s">
        <v>185</v>
      </c>
      <c r="C38" s="206" t="s">
        <v>186</v>
      </c>
      <c r="D38" s="181" t="s">
        <v>157</v>
      </c>
      <c r="E38" s="184">
        <v>6</v>
      </c>
      <c r="F38" s="189"/>
      <c r="G38" s="190">
        <f t="shared" si="7"/>
        <v>0</v>
      </c>
      <c r="H38" s="189"/>
      <c r="I38" s="190">
        <f t="shared" si="8"/>
        <v>0</v>
      </c>
      <c r="J38" s="189"/>
      <c r="K38" s="190">
        <f t="shared" si="9"/>
        <v>0</v>
      </c>
      <c r="L38" s="190">
        <v>15</v>
      </c>
      <c r="M38" s="190">
        <f t="shared" si="10"/>
        <v>0</v>
      </c>
      <c r="N38" s="190">
        <v>2.2790000000000001E-2</v>
      </c>
      <c r="O38" s="190">
        <f t="shared" si="11"/>
        <v>0.14000000000000001</v>
      </c>
      <c r="P38" s="190">
        <v>0</v>
      </c>
      <c r="Q38" s="190">
        <f t="shared" si="12"/>
        <v>0</v>
      </c>
      <c r="R38" s="190" t="s">
        <v>171</v>
      </c>
      <c r="S38" s="190" t="s">
        <v>129</v>
      </c>
      <c r="T38" s="190">
        <v>0.20300000000000001</v>
      </c>
      <c r="U38" s="191">
        <f t="shared" si="13"/>
        <v>1.22</v>
      </c>
      <c r="V38" s="190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 t="s">
        <v>147</v>
      </c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</row>
    <row r="39" spans="1:60" outlineLevel="1">
      <c r="A39" s="168">
        <v>23</v>
      </c>
      <c r="B39" s="179" t="s">
        <v>187</v>
      </c>
      <c r="C39" s="206" t="s">
        <v>188</v>
      </c>
      <c r="D39" s="181" t="s">
        <v>157</v>
      </c>
      <c r="E39" s="184">
        <v>18</v>
      </c>
      <c r="F39" s="189"/>
      <c r="G39" s="190">
        <f t="shared" si="7"/>
        <v>0</v>
      </c>
      <c r="H39" s="189"/>
      <c r="I39" s="190">
        <f t="shared" si="8"/>
        <v>0</v>
      </c>
      <c r="J39" s="189"/>
      <c r="K39" s="190">
        <f t="shared" si="9"/>
        <v>0</v>
      </c>
      <c r="L39" s="190">
        <v>15</v>
      </c>
      <c r="M39" s="190">
        <f t="shared" si="10"/>
        <v>0</v>
      </c>
      <c r="N39" s="190">
        <v>0</v>
      </c>
      <c r="O39" s="190">
        <f t="shared" si="11"/>
        <v>0</v>
      </c>
      <c r="P39" s="190">
        <v>0</v>
      </c>
      <c r="Q39" s="190">
        <f t="shared" si="12"/>
        <v>0</v>
      </c>
      <c r="R39" s="190" t="s">
        <v>171</v>
      </c>
      <c r="S39" s="190" t="s">
        <v>129</v>
      </c>
      <c r="T39" s="190">
        <v>8.0000000000000002E-3</v>
      </c>
      <c r="U39" s="191">
        <f t="shared" si="13"/>
        <v>0.14000000000000001</v>
      </c>
      <c r="V39" s="190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147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 outlineLevel="1">
      <c r="A40" s="168">
        <v>24</v>
      </c>
      <c r="B40" s="179" t="s">
        <v>189</v>
      </c>
      <c r="C40" s="206" t="s">
        <v>190</v>
      </c>
      <c r="D40" s="181" t="s">
        <v>157</v>
      </c>
      <c r="E40" s="184">
        <v>6</v>
      </c>
      <c r="F40" s="189"/>
      <c r="G40" s="190">
        <f t="shared" si="7"/>
        <v>0</v>
      </c>
      <c r="H40" s="189"/>
      <c r="I40" s="190">
        <f t="shared" si="8"/>
        <v>0</v>
      </c>
      <c r="J40" s="189"/>
      <c r="K40" s="190">
        <f t="shared" si="9"/>
        <v>0</v>
      </c>
      <c r="L40" s="190">
        <v>15</v>
      </c>
      <c r="M40" s="190">
        <f t="shared" si="10"/>
        <v>0</v>
      </c>
      <c r="N40" s="190">
        <v>0</v>
      </c>
      <c r="O40" s="190">
        <f t="shared" si="11"/>
        <v>0</v>
      </c>
      <c r="P40" s="190">
        <v>0</v>
      </c>
      <c r="Q40" s="190">
        <f t="shared" si="12"/>
        <v>0</v>
      </c>
      <c r="R40" s="190" t="s">
        <v>171</v>
      </c>
      <c r="S40" s="190" t="s">
        <v>129</v>
      </c>
      <c r="T40" s="190">
        <v>0.13100000000000001</v>
      </c>
      <c r="U40" s="191">
        <f t="shared" si="13"/>
        <v>0.79</v>
      </c>
      <c r="V40" s="190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 t="s">
        <v>147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</row>
    <row r="41" spans="1:60" ht="25.5">
      <c r="A41" s="176" t="s">
        <v>123</v>
      </c>
      <c r="B41" s="180" t="s">
        <v>77</v>
      </c>
      <c r="C41" s="207" t="s">
        <v>78</v>
      </c>
      <c r="D41" s="182"/>
      <c r="E41" s="185"/>
      <c r="F41" s="192"/>
      <c r="G41" s="192">
        <f>SUMIF(AG42:AG44,"&lt;&gt;NOR",G42:G44)</f>
        <v>0</v>
      </c>
      <c r="H41" s="192"/>
      <c r="I41" s="192">
        <f>SUM(I42:I44)</f>
        <v>0</v>
      </c>
      <c r="J41" s="192"/>
      <c r="K41" s="192">
        <f>SUM(K42:K44)</f>
        <v>0</v>
      </c>
      <c r="L41" s="192"/>
      <c r="M41" s="192">
        <f>SUM(M42:M44)</f>
        <v>0</v>
      </c>
      <c r="N41" s="192"/>
      <c r="O41" s="192">
        <f>SUM(O42:O44)</f>
        <v>0</v>
      </c>
      <c r="P41" s="192"/>
      <c r="Q41" s="192">
        <f>SUM(Q42:Q44)</f>
        <v>0</v>
      </c>
      <c r="R41" s="192"/>
      <c r="S41" s="192"/>
      <c r="T41" s="192"/>
      <c r="U41" s="193">
        <f>SUM(U42:U44)</f>
        <v>0</v>
      </c>
      <c r="V41" s="192"/>
      <c r="AG41" t="s">
        <v>124</v>
      </c>
    </row>
    <row r="42" spans="1:60" outlineLevel="1">
      <c r="A42" s="168">
        <v>25</v>
      </c>
      <c r="B42" s="179" t="s">
        <v>191</v>
      </c>
      <c r="C42" s="206" t="s">
        <v>192</v>
      </c>
      <c r="D42" s="181" t="s">
        <v>145</v>
      </c>
      <c r="E42" s="184">
        <v>1</v>
      </c>
      <c r="F42" s="189"/>
      <c r="G42" s="190">
        <f>ROUND(E42*F42,2)</f>
        <v>0</v>
      </c>
      <c r="H42" s="189"/>
      <c r="I42" s="190">
        <f>ROUND(E42*H42,2)</f>
        <v>0</v>
      </c>
      <c r="J42" s="189"/>
      <c r="K42" s="190">
        <f>ROUND(E42*J42,2)</f>
        <v>0</v>
      </c>
      <c r="L42" s="190">
        <v>15</v>
      </c>
      <c r="M42" s="190">
        <f>G42*(1+L42/100)</f>
        <v>0</v>
      </c>
      <c r="N42" s="190">
        <v>0</v>
      </c>
      <c r="O42" s="190">
        <f>ROUND(E42*N42,2)</f>
        <v>0</v>
      </c>
      <c r="P42" s="190">
        <v>0</v>
      </c>
      <c r="Q42" s="190">
        <f>ROUND(E42*P42,2)</f>
        <v>0</v>
      </c>
      <c r="R42" s="190"/>
      <c r="S42" s="190" t="s">
        <v>146</v>
      </c>
      <c r="T42" s="190">
        <v>0</v>
      </c>
      <c r="U42" s="191">
        <f>ROUND(E42*T42,2)</f>
        <v>0</v>
      </c>
      <c r="V42" s="190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193</v>
      </c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 outlineLevel="1">
      <c r="A43" s="168">
        <v>26</v>
      </c>
      <c r="B43" s="179" t="s">
        <v>194</v>
      </c>
      <c r="C43" s="206" t="s">
        <v>195</v>
      </c>
      <c r="D43" s="181" t="s">
        <v>145</v>
      </c>
      <c r="E43" s="184">
        <v>1</v>
      </c>
      <c r="F43" s="189"/>
      <c r="G43" s="190">
        <f>ROUND(E43*F43,2)</f>
        <v>0</v>
      </c>
      <c r="H43" s="189"/>
      <c r="I43" s="190">
        <f>ROUND(E43*H43,2)</f>
        <v>0</v>
      </c>
      <c r="J43" s="189"/>
      <c r="K43" s="190">
        <f>ROUND(E43*J43,2)</f>
        <v>0</v>
      </c>
      <c r="L43" s="190">
        <v>15</v>
      </c>
      <c r="M43" s="190">
        <f>G43*(1+L43/100)</f>
        <v>0</v>
      </c>
      <c r="N43" s="190">
        <v>0</v>
      </c>
      <c r="O43" s="190">
        <f>ROUND(E43*N43,2)</f>
        <v>0</v>
      </c>
      <c r="P43" s="190">
        <v>0</v>
      </c>
      <c r="Q43" s="190">
        <f>ROUND(E43*P43,2)</f>
        <v>0</v>
      </c>
      <c r="R43" s="190"/>
      <c r="S43" s="190" t="s">
        <v>146</v>
      </c>
      <c r="T43" s="190">
        <v>0</v>
      </c>
      <c r="U43" s="191">
        <f>ROUND(E43*T43,2)</f>
        <v>0</v>
      </c>
      <c r="V43" s="190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 t="s">
        <v>193</v>
      </c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</row>
    <row r="44" spans="1:60" outlineLevel="1">
      <c r="A44" s="168">
        <v>27</v>
      </c>
      <c r="B44" s="179" t="s">
        <v>196</v>
      </c>
      <c r="C44" s="206" t="s">
        <v>197</v>
      </c>
      <c r="D44" s="181" t="s">
        <v>145</v>
      </c>
      <c r="E44" s="184">
        <v>1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15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 t="s">
        <v>146</v>
      </c>
      <c r="T44" s="190">
        <v>0</v>
      </c>
      <c r="U44" s="191">
        <f>ROUND(E44*T44,2)</f>
        <v>0</v>
      </c>
      <c r="V44" s="190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147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>
      <c r="A45" s="176" t="s">
        <v>123</v>
      </c>
      <c r="B45" s="180" t="s">
        <v>79</v>
      </c>
      <c r="C45" s="207" t="s">
        <v>80</v>
      </c>
      <c r="D45" s="182"/>
      <c r="E45" s="185"/>
      <c r="F45" s="192"/>
      <c r="G45" s="192">
        <f>SUMIF(AG46:AG54,"&lt;&gt;NOR",G46:G54)</f>
        <v>0</v>
      </c>
      <c r="H45" s="192"/>
      <c r="I45" s="192">
        <f>SUM(I46:I54)</f>
        <v>0</v>
      </c>
      <c r="J45" s="192"/>
      <c r="K45" s="192">
        <f>SUM(K46:K54)</f>
        <v>0</v>
      </c>
      <c r="L45" s="192"/>
      <c r="M45" s="192">
        <f>SUM(M46:M54)</f>
        <v>0</v>
      </c>
      <c r="N45" s="192"/>
      <c r="O45" s="192">
        <f>SUM(O46:O54)</f>
        <v>0.04</v>
      </c>
      <c r="P45" s="192"/>
      <c r="Q45" s="192">
        <f>SUM(Q46:Q54)</f>
        <v>68.040000000000006</v>
      </c>
      <c r="R45" s="192"/>
      <c r="S45" s="192"/>
      <c r="T45" s="192"/>
      <c r="U45" s="193">
        <f>SUM(U46:U54)</f>
        <v>487.53</v>
      </c>
      <c r="V45" s="192"/>
      <c r="AG45" t="s">
        <v>124</v>
      </c>
    </row>
    <row r="46" spans="1:60" outlineLevel="1">
      <c r="A46" s="168">
        <v>28</v>
      </c>
      <c r="B46" s="179" t="s">
        <v>198</v>
      </c>
      <c r="C46" s="206" t="s">
        <v>199</v>
      </c>
      <c r="D46" s="181" t="s">
        <v>135</v>
      </c>
      <c r="E46" s="184">
        <v>28.8</v>
      </c>
      <c r="F46" s="189"/>
      <c r="G46" s="190">
        <f t="shared" ref="G46:G51" si="14">ROUND(E46*F46,2)</f>
        <v>0</v>
      </c>
      <c r="H46" s="189"/>
      <c r="I46" s="190">
        <f t="shared" ref="I46:I51" si="15">ROUND(E46*H46,2)</f>
        <v>0</v>
      </c>
      <c r="J46" s="189"/>
      <c r="K46" s="190">
        <f t="shared" ref="K46:K51" si="16">ROUND(E46*J46,2)</f>
        <v>0</v>
      </c>
      <c r="L46" s="190">
        <v>15</v>
      </c>
      <c r="M46" s="190">
        <f t="shared" ref="M46:M51" si="17">G46*(1+L46/100)</f>
        <v>0</v>
      </c>
      <c r="N46" s="190">
        <v>1E-3</v>
      </c>
      <c r="O46" s="190">
        <f t="shared" ref="O46:O51" si="18">ROUND(E46*N46,2)</f>
        <v>0.03</v>
      </c>
      <c r="P46" s="190">
        <v>0.36</v>
      </c>
      <c r="Q46" s="190">
        <f t="shared" ref="Q46:Q51" si="19">ROUND(E46*P46,2)</f>
        <v>10.37</v>
      </c>
      <c r="R46" s="190" t="s">
        <v>200</v>
      </c>
      <c r="S46" s="190" t="s">
        <v>146</v>
      </c>
      <c r="T46" s="190">
        <v>2.7850000000000001</v>
      </c>
      <c r="U46" s="191">
        <f t="shared" ref="U46:U51" si="20">ROUND(E46*T46,2)</f>
        <v>80.209999999999994</v>
      </c>
      <c r="V46" s="190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 t="s">
        <v>130</v>
      </c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</row>
    <row r="47" spans="1:60" outlineLevel="1">
      <c r="A47" s="168">
        <v>29</v>
      </c>
      <c r="B47" s="179" t="s">
        <v>201</v>
      </c>
      <c r="C47" s="206" t="s">
        <v>202</v>
      </c>
      <c r="D47" s="181" t="s">
        <v>157</v>
      </c>
      <c r="E47" s="184">
        <v>35</v>
      </c>
      <c r="F47" s="189"/>
      <c r="G47" s="190">
        <f t="shared" si="14"/>
        <v>0</v>
      </c>
      <c r="H47" s="189"/>
      <c r="I47" s="190">
        <f t="shared" si="15"/>
        <v>0</v>
      </c>
      <c r="J47" s="189"/>
      <c r="K47" s="190">
        <f t="shared" si="16"/>
        <v>0</v>
      </c>
      <c r="L47" s="190">
        <v>15</v>
      </c>
      <c r="M47" s="190">
        <f t="shared" si="17"/>
        <v>0</v>
      </c>
      <c r="N47" s="190">
        <v>0</v>
      </c>
      <c r="O47" s="190">
        <f t="shared" si="18"/>
        <v>0</v>
      </c>
      <c r="P47" s="190">
        <v>8.2000000000000003E-2</v>
      </c>
      <c r="Q47" s="190">
        <f t="shared" si="19"/>
        <v>2.87</v>
      </c>
      <c r="R47" s="190" t="s">
        <v>203</v>
      </c>
      <c r="S47" s="190" t="s">
        <v>129</v>
      </c>
      <c r="T47" s="190">
        <v>0.42099999999999999</v>
      </c>
      <c r="U47" s="191">
        <f t="shared" si="20"/>
        <v>14.74</v>
      </c>
      <c r="V47" s="190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147</v>
      </c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>
      <c r="A48" s="168">
        <v>30</v>
      </c>
      <c r="B48" s="179" t="s">
        <v>204</v>
      </c>
      <c r="C48" s="206" t="s">
        <v>205</v>
      </c>
      <c r="D48" s="181" t="s">
        <v>157</v>
      </c>
      <c r="E48" s="184">
        <v>30</v>
      </c>
      <c r="F48" s="189"/>
      <c r="G48" s="190">
        <f t="shared" si="14"/>
        <v>0</v>
      </c>
      <c r="H48" s="189"/>
      <c r="I48" s="190">
        <f t="shared" si="15"/>
        <v>0</v>
      </c>
      <c r="J48" s="189"/>
      <c r="K48" s="190">
        <f t="shared" si="16"/>
        <v>0</v>
      </c>
      <c r="L48" s="190">
        <v>15</v>
      </c>
      <c r="M48" s="190">
        <f t="shared" si="17"/>
        <v>0</v>
      </c>
      <c r="N48" s="190">
        <v>0</v>
      </c>
      <c r="O48" s="190">
        <f t="shared" si="18"/>
        <v>0</v>
      </c>
      <c r="P48" s="190">
        <v>3.6999999999999998E-2</v>
      </c>
      <c r="Q48" s="190">
        <f t="shared" si="19"/>
        <v>1.1100000000000001</v>
      </c>
      <c r="R48" s="190" t="s">
        <v>203</v>
      </c>
      <c r="S48" s="190" t="s">
        <v>129</v>
      </c>
      <c r="T48" s="190">
        <v>0.55000000000000004</v>
      </c>
      <c r="U48" s="191">
        <f t="shared" si="20"/>
        <v>16.5</v>
      </c>
      <c r="V48" s="190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147</v>
      </c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>
      <c r="A49" s="168">
        <v>31</v>
      </c>
      <c r="B49" s="179" t="s">
        <v>206</v>
      </c>
      <c r="C49" s="206" t="s">
        <v>207</v>
      </c>
      <c r="D49" s="181" t="s">
        <v>135</v>
      </c>
      <c r="E49" s="184">
        <v>1040</v>
      </c>
      <c r="F49" s="189"/>
      <c r="G49" s="190">
        <f t="shared" si="14"/>
        <v>0</v>
      </c>
      <c r="H49" s="189"/>
      <c r="I49" s="190">
        <f t="shared" si="15"/>
        <v>0</v>
      </c>
      <c r="J49" s="189"/>
      <c r="K49" s="190">
        <f t="shared" si="16"/>
        <v>0</v>
      </c>
      <c r="L49" s="190">
        <v>15</v>
      </c>
      <c r="M49" s="190">
        <f t="shared" si="17"/>
        <v>0</v>
      </c>
      <c r="N49" s="190">
        <v>0</v>
      </c>
      <c r="O49" s="190">
        <f t="shared" si="18"/>
        <v>0</v>
      </c>
      <c r="P49" s="190">
        <v>3.6999999999999998E-2</v>
      </c>
      <c r="Q49" s="190">
        <f t="shared" si="19"/>
        <v>38.479999999999997</v>
      </c>
      <c r="R49" s="190" t="s">
        <v>203</v>
      </c>
      <c r="S49" s="190" t="s">
        <v>129</v>
      </c>
      <c r="T49" s="190">
        <v>0.13</v>
      </c>
      <c r="U49" s="191">
        <f t="shared" si="20"/>
        <v>135.19999999999999</v>
      </c>
      <c r="V49" s="190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147</v>
      </c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>
      <c r="A50" s="168">
        <v>32</v>
      </c>
      <c r="B50" s="179" t="s">
        <v>208</v>
      </c>
      <c r="C50" s="206" t="s">
        <v>209</v>
      </c>
      <c r="D50" s="181" t="s">
        <v>135</v>
      </c>
      <c r="E50" s="184">
        <v>1040</v>
      </c>
      <c r="F50" s="189"/>
      <c r="G50" s="190">
        <f t="shared" si="14"/>
        <v>0</v>
      </c>
      <c r="H50" s="189"/>
      <c r="I50" s="190">
        <f t="shared" si="15"/>
        <v>0</v>
      </c>
      <c r="J50" s="189"/>
      <c r="K50" s="190">
        <f t="shared" si="16"/>
        <v>0</v>
      </c>
      <c r="L50" s="190">
        <v>15</v>
      </c>
      <c r="M50" s="190">
        <f t="shared" si="17"/>
        <v>0</v>
      </c>
      <c r="N50" s="190">
        <v>0</v>
      </c>
      <c r="O50" s="190">
        <f t="shared" si="18"/>
        <v>0</v>
      </c>
      <c r="P50" s="190">
        <v>1.4E-2</v>
      </c>
      <c r="Q50" s="190">
        <f t="shared" si="19"/>
        <v>14.56</v>
      </c>
      <c r="R50" s="190" t="s">
        <v>203</v>
      </c>
      <c r="S50" s="190" t="s">
        <v>129</v>
      </c>
      <c r="T50" s="190">
        <v>0.22</v>
      </c>
      <c r="U50" s="191">
        <f t="shared" si="20"/>
        <v>228.8</v>
      </c>
      <c r="V50" s="190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147</v>
      </c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 outlineLevel="1">
      <c r="A51" s="168">
        <v>33</v>
      </c>
      <c r="B51" s="179" t="s">
        <v>210</v>
      </c>
      <c r="C51" s="206" t="s">
        <v>211</v>
      </c>
      <c r="D51" s="181" t="s">
        <v>141</v>
      </c>
      <c r="E51" s="184">
        <v>7</v>
      </c>
      <c r="F51" s="189"/>
      <c r="G51" s="190">
        <f t="shared" si="14"/>
        <v>0</v>
      </c>
      <c r="H51" s="189"/>
      <c r="I51" s="190">
        <f t="shared" si="15"/>
        <v>0</v>
      </c>
      <c r="J51" s="189"/>
      <c r="K51" s="190">
        <f t="shared" si="16"/>
        <v>0</v>
      </c>
      <c r="L51" s="190">
        <v>15</v>
      </c>
      <c r="M51" s="190">
        <f t="shared" si="17"/>
        <v>0</v>
      </c>
      <c r="N51" s="190">
        <v>4.8999999999999998E-4</v>
      </c>
      <c r="O51" s="190">
        <f t="shared" si="18"/>
        <v>0</v>
      </c>
      <c r="P51" s="190">
        <v>3.1E-2</v>
      </c>
      <c r="Q51" s="190">
        <f t="shared" si="19"/>
        <v>0.22</v>
      </c>
      <c r="R51" s="190" t="s">
        <v>203</v>
      </c>
      <c r="S51" s="190" t="s">
        <v>129</v>
      </c>
      <c r="T51" s="190">
        <v>0.77200000000000002</v>
      </c>
      <c r="U51" s="191">
        <f t="shared" si="20"/>
        <v>5.4</v>
      </c>
      <c r="V51" s="190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 t="s">
        <v>130</v>
      </c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</row>
    <row r="52" spans="1:60" outlineLevel="1">
      <c r="A52" s="168"/>
      <c r="B52" s="179"/>
      <c r="C52" s="258" t="s">
        <v>131</v>
      </c>
      <c r="D52" s="259"/>
      <c r="E52" s="260"/>
      <c r="F52" s="261"/>
      <c r="G52" s="262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1"/>
      <c r="V52" s="190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132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75" t="str">
        <f>C52</f>
        <v>balkony</v>
      </c>
      <c r="BB52" s="167"/>
      <c r="BC52" s="167"/>
      <c r="BD52" s="167"/>
      <c r="BE52" s="167"/>
      <c r="BF52" s="167"/>
      <c r="BG52" s="167"/>
      <c r="BH52" s="167"/>
    </row>
    <row r="53" spans="1:60" outlineLevel="1">
      <c r="A53" s="168">
        <v>34</v>
      </c>
      <c r="B53" s="179" t="s">
        <v>212</v>
      </c>
      <c r="C53" s="206" t="s">
        <v>213</v>
      </c>
      <c r="D53" s="181" t="s">
        <v>157</v>
      </c>
      <c r="E53" s="184">
        <v>15.82</v>
      </c>
      <c r="F53" s="189"/>
      <c r="G53" s="190">
        <f>ROUND(E53*F53,2)</f>
        <v>0</v>
      </c>
      <c r="H53" s="189"/>
      <c r="I53" s="190">
        <f>ROUND(E53*H53,2)</f>
        <v>0</v>
      </c>
      <c r="J53" s="189"/>
      <c r="K53" s="190">
        <f>ROUND(E53*J53,2)</f>
        <v>0</v>
      </c>
      <c r="L53" s="190">
        <v>15</v>
      </c>
      <c r="M53" s="190">
        <f>G53*(1+L53/100)</f>
        <v>0</v>
      </c>
      <c r="N53" s="190">
        <v>4.8999999999999998E-4</v>
      </c>
      <c r="O53" s="190">
        <f>ROUND(E53*N53,2)</f>
        <v>0.01</v>
      </c>
      <c r="P53" s="190">
        <v>2.7E-2</v>
      </c>
      <c r="Q53" s="190">
        <f>ROUND(E53*P53,2)</f>
        <v>0.43</v>
      </c>
      <c r="R53" s="190" t="s">
        <v>203</v>
      </c>
      <c r="S53" s="190" t="s">
        <v>129</v>
      </c>
      <c r="T53" s="190">
        <v>0.42199999999999999</v>
      </c>
      <c r="U53" s="191">
        <f>ROUND(E53*T53,2)</f>
        <v>6.68</v>
      </c>
      <c r="V53" s="190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130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>
      <c r="A54" s="168"/>
      <c r="B54" s="179"/>
      <c r="C54" s="258" t="s">
        <v>131</v>
      </c>
      <c r="D54" s="259"/>
      <c r="E54" s="260"/>
      <c r="F54" s="261"/>
      <c r="G54" s="262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1"/>
      <c r="V54" s="190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 t="s">
        <v>132</v>
      </c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75" t="str">
        <f>C54</f>
        <v>balkony</v>
      </c>
      <c r="BB54" s="167"/>
      <c r="BC54" s="167"/>
      <c r="BD54" s="167"/>
      <c r="BE54" s="167"/>
      <c r="BF54" s="167"/>
      <c r="BG54" s="167"/>
      <c r="BH54" s="167"/>
    </row>
    <row r="55" spans="1:60">
      <c r="A55" s="176" t="s">
        <v>123</v>
      </c>
      <c r="B55" s="180" t="s">
        <v>81</v>
      </c>
      <c r="C55" s="207" t="s">
        <v>82</v>
      </c>
      <c r="D55" s="182"/>
      <c r="E55" s="185"/>
      <c r="F55" s="192"/>
      <c r="G55" s="192">
        <f>SUMIF(AG56:AG56,"&lt;&gt;NOR",G56:G56)</f>
        <v>0</v>
      </c>
      <c r="H55" s="192"/>
      <c r="I55" s="192">
        <f>SUM(I56:I56)</f>
        <v>0</v>
      </c>
      <c r="J55" s="192"/>
      <c r="K55" s="192">
        <f>SUM(K56:K56)</f>
        <v>0</v>
      </c>
      <c r="L55" s="192"/>
      <c r="M55" s="192">
        <f>SUM(M56:M56)</f>
        <v>0</v>
      </c>
      <c r="N55" s="192"/>
      <c r="O55" s="192">
        <f>SUM(O56:O56)</f>
        <v>0</v>
      </c>
      <c r="P55" s="192"/>
      <c r="Q55" s="192">
        <f>SUM(Q56:Q56)</f>
        <v>0</v>
      </c>
      <c r="R55" s="192"/>
      <c r="S55" s="192"/>
      <c r="T55" s="192"/>
      <c r="U55" s="193">
        <f>SUM(U56:U56)</f>
        <v>277.45999999999998</v>
      </c>
      <c r="V55" s="192"/>
      <c r="AG55" t="s">
        <v>124</v>
      </c>
    </row>
    <row r="56" spans="1:60" outlineLevel="1">
      <c r="A56" s="168">
        <v>35</v>
      </c>
      <c r="B56" s="179" t="s">
        <v>214</v>
      </c>
      <c r="C56" s="206" t="s">
        <v>215</v>
      </c>
      <c r="D56" s="181" t="s">
        <v>138</v>
      </c>
      <c r="E56" s="184">
        <v>107.66843</v>
      </c>
      <c r="F56" s="189"/>
      <c r="G56" s="190">
        <f>ROUND(E56*F56,2)</f>
        <v>0</v>
      </c>
      <c r="H56" s="189"/>
      <c r="I56" s="190">
        <f>ROUND(E56*H56,2)</f>
        <v>0</v>
      </c>
      <c r="J56" s="189"/>
      <c r="K56" s="190">
        <f>ROUND(E56*J56,2)</f>
        <v>0</v>
      </c>
      <c r="L56" s="190">
        <v>15</v>
      </c>
      <c r="M56" s="190">
        <f>G56*(1+L56/100)</f>
        <v>0</v>
      </c>
      <c r="N56" s="190">
        <v>0</v>
      </c>
      <c r="O56" s="190">
        <f>ROUND(E56*N56,2)</f>
        <v>0</v>
      </c>
      <c r="P56" s="190">
        <v>0</v>
      </c>
      <c r="Q56" s="190">
        <f>ROUND(E56*P56,2)</f>
        <v>0</v>
      </c>
      <c r="R56" s="190" t="s">
        <v>142</v>
      </c>
      <c r="S56" s="190" t="s">
        <v>129</v>
      </c>
      <c r="T56" s="190">
        <v>2.577</v>
      </c>
      <c r="U56" s="191">
        <f>ROUND(E56*T56,2)</f>
        <v>277.45999999999998</v>
      </c>
      <c r="V56" s="190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216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>
      <c r="A57" s="176" t="s">
        <v>123</v>
      </c>
      <c r="B57" s="180" t="s">
        <v>83</v>
      </c>
      <c r="C57" s="207" t="s">
        <v>84</v>
      </c>
      <c r="D57" s="182"/>
      <c r="E57" s="185"/>
      <c r="F57" s="192"/>
      <c r="G57" s="192">
        <f>SUMIF(AG58:AG60,"&lt;&gt;NOR",G58:G60)</f>
        <v>0</v>
      </c>
      <c r="H57" s="192"/>
      <c r="I57" s="192">
        <f>SUM(I58:I60)</f>
        <v>0</v>
      </c>
      <c r="J57" s="192"/>
      <c r="K57" s="192">
        <f>SUM(K58:K60)</f>
        <v>0</v>
      </c>
      <c r="L57" s="192"/>
      <c r="M57" s="192">
        <f>SUM(M58:M60)</f>
        <v>0</v>
      </c>
      <c r="N57" s="192"/>
      <c r="O57" s="192">
        <f>SUM(O58:O60)</f>
        <v>0.14000000000000001</v>
      </c>
      <c r="P57" s="192"/>
      <c r="Q57" s="192">
        <f>SUM(Q58:Q60)</f>
        <v>0</v>
      </c>
      <c r="R57" s="192"/>
      <c r="S57" s="192"/>
      <c r="T57" s="192"/>
      <c r="U57" s="193">
        <f>SUM(U58:U60)</f>
        <v>6.05</v>
      </c>
      <c r="V57" s="192"/>
      <c r="AG57" t="s">
        <v>124</v>
      </c>
    </row>
    <row r="58" spans="1:60" outlineLevel="1">
      <c r="A58" s="168">
        <v>36</v>
      </c>
      <c r="B58" s="179" t="s">
        <v>217</v>
      </c>
      <c r="C58" s="206" t="s">
        <v>218</v>
      </c>
      <c r="D58" s="181" t="s">
        <v>135</v>
      </c>
      <c r="E58" s="184">
        <v>28.8</v>
      </c>
      <c r="F58" s="189"/>
      <c r="G58" s="190">
        <f>ROUND(E58*F58,2)</f>
        <v>0</v>
      </c>
      <c r="H58" s="189"/>
      <c r="I58" s="190">
        <f>ROUND(E58*H58,2)</f>
        <v>0</v>
      </c>
      <c r="J58" s="189"/>
      <c r="K58" s="190">
        <f>ROUND(E58*J58,2)</f>
        <v>0</v>
      </c>
      <c r="L58" s="190">
        <v>15</v>
      </c>
      <c r="M58" s="190">
        <f>G58*(1+L58/100)</f>
        <v>0</v>
      </c>
      <c r="N58" s="190">
        <v>3.9399999999999999E-3</v>
      </c>
      <c r="O58" s="190">
        <f>ROUND(E58*N58,2)</f>
        <v>0.11</v>
      </c>
      <c r="P58" s="190">
        <v>0</v>
      </c>
      <c r="Q58" s="190">
        <f>ROUND(E58*P58,2)</f>
        <v>0</v>
      </c>
      <c r="R58" s="190" t="s">
        <v>219</v>
      </c>
      <c r="S58" s="190" t="s">
        <v>129</v>
      </c>
      <c r="T58" s="190">
        <v>0.21</v>
      </c>
      <c r="U58" s="191">
        <f>ROUND(E58*T58,2)</f>
        <v>6.05</v>
      </c>
      <c r="V58" s="190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130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>
        <v>37</v>
      </c>
      <c r="B59" s="179" t="s">
        <v>220</v>
      </c>
      <c r="C59" s="206" t="s">
        <v>221</v>
      </c>
      <c r="D59" s="181" t="s">
        <v>127</v>
      </c>
      <c r="E59" s="184">
        <v>1.1519999999999999</v>
      </c>
      <c r="F59" s="189"/>
      <c r="G59" s="190">
        <f>ROUND(E59*F59,2)</f>
        <v>0</v>
      </c>
      <c r="H59" s="189"/>
      <c r="I59" s="190">
        <f>ROUND(E59*H59,2)</f>
        <v>0</v>
      </c>
      <c r="J59" s="189"/>
      <c r="K59" s="190">
        <f>ROUND(E59*J59,2)</f>
        <v>0</v>
      </c>
      <c r="L59" s="190">
        <v>15</v>
      </c>
      <c r="M59" s="190">
        <f>G59*(1+L59/100)</f>
        <v>0</v>
      </c>
      <c r="N59" s="190">
        <v>0.03</v>
      </c>
      <c r="O59" s="190">
        <f>ROUND(E59*N59,2)</f>
        <v>0.03</v>
      </c>
      <c r="P59" s="190">
        <v>0</v>
      </c>
      <c r="Q59" s="190">
        <f>ROUND(E59*P59,2)</f>
        <v>0</v>
      </c>
      <c r="R59" s="190" t="s">
        <v>222</v>
      </c>
      <c r="S59" s="190" t="s">
        <v>129</v>
      </c>
      <c r="T59" s="190">
        <v>0</v>
      </c>
      <c r="U59" s="191">
        <f>ROUND(E59*T59,2)</f>
        <v>0</v>
      </c>
      <c r="V59" s="190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223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>
      <c r="A60" s="168">
        <v>38</v>
      </c>
      <c r="B60" s="179" t="s">
        <v>224</v>
      </c>
      <c r="C60" s="206" t="s">
        <v>225</v>
      </c>
      <c r="D60" s="181" t="s">
        <v>0</v>
      </c>
      <c r="E60" s="186"/>
      <c r="F60" s="189"/>
      <c r="G60" s="190">
        <f>ROUND(E60*F60,2)</f>
        <v>0</v>
      </c>
      <c r="H60" s="189"/>
      <c r="I60" s="190">
        <f>ROUND(E60*H60,2)</f>
        <v>0</v>
      </c>
      <c r="J60" s="189"/>
      <c r="K60" s="190">
        <f>ROUND(E60*J60,2)</f>
        <v>0</v>
      </c>
      <c r="L60" s="190">
        <v>15</v>
      </c>
      <c r="M60" s="190">
        <f>G60*(1+L60/100)</f>
        <v>0</v>
      </c>
      <c r="N60" s="190">
        <v>0</v>
      </c>
      <c r="O60" s="190">
        <f>ROUND(E60*N60,2)</f>
        <v>0</v>
      </c>
      <c r="P60" s="190">
        <v>0</v>
      </c>
      <c r="Q60" s="190">
        <f>ROUND(E60*P60,2)</f>
        <v>0</v>
      </c>
      <c r="R60" s="190" t="s">
        <v>219</v>
      </c>
      <c r="S60" s="190" t="s">
        <v>129</v>
      </c>
      <c r="T60" s="190">
        <v>0</v>
      </c>
      <c r="U60" s="191">
        <f>ROUND(E60*T60,2)</f>
        <v>0</v>
      </c>
      <c r="V60" s="190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 t="s">
        <v>216</v>
      </c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>
      <c r="A61" s="176" t="s">
        <v>123</v>
      </c>
      <c r="B61" s="180" t="s">
        <v>85</v>
      </c>
      <c r="C61" s="207" t="s">
        <v>86</v>
      </c>
      <c r="D61" s="182"/>
      <c r="E61" s="185"/>
      <c r="F61" s="192"/>
      <c r="G61" s="192">
        <f>SUMIF(AG62:AG63,"&lt;&gt;NOR",G62:G63)</f>
        <v>0</v>
      </c>
      <c r="H61" s="192"/>
      <c r="I61" s="192">
        <f>SUM(I62:I63)</f>
        <v>0</v>
      </c>
      <c r="J61" s="192"/>
      <c r="K61" s="192">
        <f>SUM(K62:K63)</f>
        <v>0</v>
      </c>
      <c r="L61" s="192"/>
      <c r="M61" s="192">
        <f>SUM(M62:M63)</f>
        <v>0</v>
      </c>
      <c r="N61" s="192"/>
      <c r="O61" s="192">
        <f>SUM(O62:O63)</f>
        <v>0.33</v>
      </c>
      <c r="P61" s="192"/>
      <c r="Q61" s="192">
        <f>SUM(Q62:Q63)</f>
        <v>0</v>
      </c>
      <c r="R61" s="192"/>
      <c r="S61" s="192"/>
      <c r="T61" s="192"/>
      <c r="U61" s="193">
        <f>SUM(U62:U63)</f>
        <v>3.48</v>
      </c>
      <c r="V61" s="192"/>
      <c r="AG61" t="s">
        <v>124</v>
      </c>
    </row>
    <row r="62" spans="1:60" ht="22.5" outlineLevel="1">
      <c r="A62" s="168">
        <v>39</v>
      </c>
      <c r="B62" s="179" t="s">
        <v>226</v>
      </c>
      <c r="C62" s="206" t="s">
        <v>227</v>
      </c>
      <c r="D62" s="181" t="s">
        <v>135</v>
      </c>
      <c r="E62" s="184">
        <v>28.8</v>
      </c>
      <c r="F62" s="189"/>
      <c r="G62" s="190">
        <f>ROUND(E62*F62,2)</f>
        <v>0</v>
      </c>
      <c r="H62" s="189"/>
      <c r="I62" s="190">
        <f>ROUND(E62*H62,2)</f>
        <v>0</v>
      </c>
      <c r="J62" s="189"/>
      <c r="K62" s="190">
        <f>ROUND(E62*J62,2)</f>
        <v>0</v>
      </c>
      <c r="L62" s="190">
        <v>15</v>
      </c>
      <c r="M62" s="190">
        <f>G62*(1+L62/100)</f>
        <v>0</v>
      </c>
      <c r="N62" s="190">
        <v>1.1390000000000001E-2</v>
      </c>
      <c r="O62" s="190">
        <f>ROUND(E62*N62,2)</f>
        <v>0.33</v>
      </c>
      <c r="P62" s="190">
        <v>0</v>
      </c>
      <c r="Q62" s="190">
        <f>ROUND(E62*P62,2)</f>
        <v>0</v>
      </c>
      <c r="R62" s="190" t="s">
        <v>228</v>
      </c>
      <c r="S62" s="190" t="s">
        <v>129</v>
      </c>
      <c r="T62" s="190">
        <v>0.121</v>
      </c>
      <c r="U62" s="191">
        <f>ROUND(E62*T62,2)</f>
        <v>3.48</v>
      </c>
      <c r="V62" s="190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130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 ht="22.5" outlineLevel="1">
      <c r="A63" s="168">
        <v>40</v>
      </c>
      <c r="B63" s="179" t="s">
        <v>229</v>
      </c>
      <c r="C63" s="206" t="s">
        <v>230</v>
      </c>
      <c r="D63" s="181" t="s">
        <v>0</v>
      </c>
      <c r="E63" s="186"/>
      <c r="F63" s="189"/>
      <c r="G63" s="190">
        <f>ROUND(E63*F63,2)</f>
        <v>0</v>
      </c>
      <c r="H63" s="189"/>
      <c r="I63" s="190">
        <f>ROUND(E63*H63,2)</f>
        <v>0</v>
      </c>
      <c r="J63" s="189"/>
      <c r="K63" s="190">
        <f>ROUND(E63*J63,2)</f>
        <v>0</v>
      </c>
      <c r="L63" s="190">
        <v>15</v>
      </c>
      <c r="M63" s="190">
        <f>G63*(1+L63/100)</f>
        <v>0</v>
      </c>
      <c r="N63" s="190">
        <v>0</v>
      </c>
      <c r="O63" s="190">
        <f>ROUND(E63*N63,2)</f>
        <v>0</v>
      </c>
      <c r="P63" s="190">
        <v>0</v>
      </c>
      <c r="Q63" s="190">
        <f>ROUND(E63*P63,2)</f>
        <v>0</v>
      </c>
      <c r="R63" s="190" t="s">
        <v>228</v>
      </c>
      <c r="S63" s="190" t="s">
        <v>129</v>
      </c>
      <c r="T63" s="190">
        <v>0</v>
      </c>
      <c r="U63" s="191">
        <f>ROUND(E63*T63,2)</f>
        <v>0</v>
      </c>
      <c r="V63" s="190"/>
      <c r="W63" s="167"/>
      <c r="X63" s="167"/>
      <c r="Y63" s="167"/>
      <c r="Z63" s="167"/>
      <c r="AA63" s="167"/>
      <c r="AB63" s="167"/>
      <c r="AC63" s="167"/>
      <c r="AD63" s="167"/>
      <c r="AE63" s="167"/>
      <c r="AF63" s="167"/>
      <c r="AG63" s="167" t="s">
        <v>216</v>
      </c>
      <c r="AH63" s="167"/>
      <c r="AI63" s="167"/>
      <c r="AJ63" s="167"/>
      <c r="AK63" s="167"/>
      <c r="AL63" s="167"/>
      <c r="AM63" s="167"/>
      <c r="AN63" s="167"/>
      <c r="AO63" s="167"/>
      <c r="AP63" s="167"/>
      <c r="AQ63" s="167"/>
      <c r="AR63" s="167"/>
      <c r="AS63" s="167"/>
      <c r="AT63" s="167"/>
      <c r="AU63" s="167"/>
      <c r="AV63" s="167"/>
      <c r="AW63" s="167"/>
      <c r="AX63" s="167"/>
      <c r="AY63" s="167"/>
      <c r="AZ63" s="167"/>
      <c r="BA63" s="167"/>
      <c r="BB63" s="167"/>
      <c r="BC63" s="167"/>
      <c r="BD63" s="167"/>
      <c r="BE63" s="167"/>
      <c r="BF63" s="167"/>
      <c r="BG63" s="167"/>
      <c r="BH63" s="167"/>
    </row>
    <row r="64" spans="1:60">
      <c r="A64" s="176" t="s">
        <v>123</v>
      </c>
      <c r="B64" s="180" t="s">
        <v>87</v>
      </c>
      <c r="C64" s="207" t="s">
        <v>88</v>
      </c>
      <c r="D64" s="182"/>
      <c r="E64" s="185"/>
      <c r="F64" s="192"/>
      <c r="G64" s="192">
        <f>SUMIF(AG65:AG74,"&lt;&gt;NOR",G65:G74)</f>
        <v>0</v>
      </c>
      <c r="H64" s="192"/>
      <c r="I64" s="192">
        <f>SUM(I65:I74)</f>
        <v>0</v>
      </c>
      <c r="J64" s="192"/>
      <c r="K64" s="192">
        <f>SUM(K65:K74)</f>
        <v>0</v>
      </c>
      <c r="L64" s="192"/>
      <c r="M64" s="192">
        <f>SUM(M65:M74)</f>
        <v>0</v>
      </c>
      <c r="N64" s="192"/>
      <c r="O64" s="192">
        <f>SUM(O65:O74)</f>
        <v>0.03</v>
      </c>
      <c r="P64" s="192"/>
      <c r="Q64" s="192">
        <f>SUM(Q65:Q74)</f>
        <v>0</v>
      </c>
      <c r="R64" s="192"/>
      <c r="S64" s="192"/>
      <c r="T64" s="192"/>
      <c r="U64" s="193">
        <f>SUM(U65:U74)</f>
        <v>155.38999999999999</v>
      </c>
      <c r="V64" s="192"/>
      <c r="AG64" t="s">
        <v>124</v>
      </c>
    </row>
    <row r="65" spans="1:60" outlineLevel="1">
      <c r="A65" s="168">
        <v>41</v>
      </c>
      <c r="B65" s="179" t="s">
        <v>231</v>
      </c>
      <c r="C65" s="206" t="s">
        <v>232</v>
      </c>
      <c r="D65" s="181" t="s">
        <v>157</v>
      </c>
      <c r="E65" s="184">
        <v>115</v>
      </c>
      <c r="F65" s="189"/>
      <c r="G65" s="190">
        <f t="shared" ref="G65:G72" si="21">ROUND(E65*F65,2)</f>
        <v>0</v>
      </c>
      <c r="H65" s="189"/>
      <c r="I65" s="190">
        <f t="shared" ref="I65:I72" si="22">ROUND(E65*H65,2)</f>
        <v>0</v>
      </c>
      <c r="J65" s="189"/>
      <c r="K65" s="190">
        <f t="shared" ref="K65:K72" si="23">ROUND(E65*J65,2)</f>
        <v>0</v>
      </c>
      <c r="L65" s="190">
        <v>15</v>
      </c>
      <c r="M65" s="190">
        <f t="shared" ref="M65:M72" si="24">G65*(1+L65/100)</f>
        <v>0</v>
      </c>
      <c r="N65" s="190">
        <v>0</v>
      </c>
      <c r="O65" s="190">
        <f t="shared" ref="O65:O72" si="25">ROUND(E65*N65,2)</f>
        <v>0</v>
      </c>
      <c r="P65" s="190">
        <v>0</v>
      </c>
      <c r="Q65" s="190">
        <f t="shared" ref="Q65:Q72" si="26">ROUND(E65*P65,2)</f>
        <v>0</v>
      </c>
      <c r="R65" s="190" t="s">
        <v>233</v>
      </c>
      <c r="S65" s="190" t="s">
        <v>129</v>
      </c>
      <c r="T65" s="190">
        <v>0.86080000000000001</v>
      </c>
      <c r="U65" s="191">
        <f t="shared" ref="U65:U72" si="27">ROUND(E65*T65,2)</f>
        <v>98.99</v>
      </c>
      <c r="V65" s="190"/>
      <c r="W65" s="167"/>
      <c r="X65" s="167"/>
      <c r="Y65" s="167"/>
      <c r="Z65" s="167"/>
      <c r="AA65" s="167"/>
      <c r="AB65" s="167"/>
      <c r="AC65" s="167"/>
      <c r="AD65" s="167"/>
      <c r="AE65" s="167"/>
      <c r="AF65" s="167"/>
      <c r="AG65" s="167" t="s">
        <v>234</v>
      </c>
      <c r="AH65" s="167"/>
      <c r="AI65" s="167"/>
      <c r="AJ65" s="167"/>
      <c r="AK65" s="167"/>
      <c r="AL65" s="167"/>
      <c r="AM65" s="167"/>
      <c r="AN65" s="167"/>
      <c r="AO65" s="167"/>
      <c r="AP65" s="167"/>
      <c r="AQ65" s="167"/>
      <c r="AR65" s="167"/>
      <c r="AS65" s="167"/>
      <c r="AT65" s="167"/>
      <c r="AU65" s="167"/>
      <c r="AV65" s="167"/>
      <c r="AW65" s="167"/>
      <c r="AX65" s="167"/>
      <c r="AY65" s="167"/>
      <c r="AZ65" s="167"/>
      <c r="BA65" s="167"/>
      <c r="BB65" s="167"/>
      <c r="BC65" s="167"/>
      <c r="BD65" s="167"/>
      <c r="BE65" s="167"/>
      <c r="BF65" s="167"/>
      <c r="BG65" s="167"/>
      <c r="BH65" s="167"/>
    </row>
    <row r="66" spans="1:60" outlineLevel="1">
      <c r="A66" s="168">
        <v>42</v>
      </c>
      <c r="B66" s="179" t="s">
        <v>235</v>
      </c>
      <c r="C66" s="206" t="s">
        <v>236</v>
      </c>
      <c r="D66" s="181" t="s">
        <v>157</v>
      </c>
      <c r="E66" s="184">
        <v>40</v>
      </c>
      <c r="F66" s="189"/>
      <c r="G66" s="190">
        <f t="shared" si="21"/>
        <v>0</v>
      </c>
      <c r="H66" s="189"/>
      <c r="I66" s="190">
        <f t="shared" si="22"/>
        <v>0</v>
      </c>
      <c r="J66" s="189"/>
      <c r="K66" s="190">
        <f t="shared" si="23"/>
        <v>0</v>
      </c>
      <c r="L66" s="190">
        <v>15</v>
      </c>
      <c r="M66" s="190">
        <f t="shared" si="24"/>
        <v>0</v>
      </c>
      <c r="N66" s="190">
        <v>0</v>
      </c>
      <c r="O66" s="190">
        <f t="shared" si="25"/>
        <v>0</v>
      </c>
      <c r="P66" s="190">
        <v>0</v>
      </c>
      <c r="Q66" s="190">
        <f t="shared" si="26"/>
        <v>0</v>
      </c>
      <c r="R66" s="190" t="s">
        <v>233</v>
      </c>
      <c r="S66" s="190" t="s">
        <v>129</v>
      </c>
      <c r="T66" s="190">
        <v>0.56508000000000003</v>
      </c>
      <c r="U66" s="191">
        <f t="shared" si="27"/>
        <v>22.6</v>
      </c>
      <c r="V66" s="190"/>
      <c r="W66" s="167"/>
      <c r="X66" s="167"/>
      <c r="Y66" s="167"/>
      <c r="Z66" s="167"/>
      <c r="AA66" s="167"/>
      <c r="AB66" s="167"/>
      <c r="AC66" s="167"/>
      <c r="AD66" s="167"/>
      <c r="AE66" s="167"/>
      <c r="AF66" s="167"/>
      <c r="AG66" s="167" t="s">
        <v>234</v>
      </c>
      <c r="AH66" s="167"/>
      <c r="AI66" s="167"/>
      <c r="AJ66" s="167"/>
      <c r="AK66" s="167"/>
      <c r="AL66" s="167"/>
      <c r="AM66" s="167"/>
      <c r="AN66" s="167"/>
      <c r="AO66" s="167"/>
      <c r="AP66" s="167"/>
      <c r="AQ66" s="167"/>
      <c r="AR66" s="167"/>
      <c r="AS66" s="167"/>
      <c r="AT66" s="167"/>
      <c r="AU66" s="167"/>
      <c r="AV66" s="167"/>
      <c r="AW66" s="167"/>
      <c r="AX66" s="167"/>
      <c r="AY66" s="167"/>
      <c r="AZ66" s="167"/>
      <c r="BA66" s="167"/>
      <c r="BB66" s="167"/>
      <c r="BC66" s="167"/>
      <c r="BD66" s="167"/>
      <c r="BE66" s="167"/>
      <c r="BF66" s="167"/>
      <c r="BG66" s="167"/>
      <c r="BH66" s="167"/>
    </row>
    <row r="67" spans="1:60" outlineLevel="1">
      <c r="A67" s="168">
        <v>43</v>
      </c>
      <c r="B67" s="179" t="s">
        <v>237</v>
      </c>
      <c r="C67" s="206" t="s">
        <v>238</v>
      </c>
      <c r="D67" s="181" t="s">
        <v>157</v>
      </c>
      <c r="E67" s="184">
        <v>10</v>
      </c>
      <c r="F67" s="189"/>
      <c r="G67" s="190">
        <f t="shared" si="21"/>
        <v>0</v>
      </c>
      <c r="H67" s="189"/>
      <c r="I67" s="190">
        <f t="shared" si="22"/>
        <v>0</v>
      </c>
      <c r="J67" s="189"/>
      <c r="K67" s="190">
        <f t="shared" si="23"/>
        <v>0</v>
      </c>
      <c r="L67" s="190">
        <v>15</v>
      </c>
      <c r="M67" s="190">
        <f t="shared" si="24"/>
        <v>0</v>
      </c>
      <c r="N67" s="190">
        <v>0</v>
      </c>
      <c r="O67" s="190">
        <f t="shared" si="25"/>
        <v>0</v>
      </c>
      <c r="P67" s="190">
        <v>0</v>
      </c>
      <c r="Q67" s="190">
        <f t="shared" si="26"/>
        <v>0</v>
      </c>
      <c r="R67" s="190" t="s">
        <v>233</v>
      </c>
      <c r="S67" s="190" t="s">
        <v>129</v>
      </c>
      <c r="T67" s="190">
        <v>0.84499999999999997</v>
      </c>
      <c r="U67" s="191">
        <f t="shared" si="27"/>
        <v>8.4499999999999993</v>
      </c>
      <c r="V67" s="190"/>
      <c r="W67" s="167"/>
      <c r="X67" s="167"/>
      <c r="Y67" s="167"/>
      <c r="Z67" s="167"/>
      <c r="AA67" s="167"/>
      <c r="AB67" s="167"/>
      <c r="AC67" s="167"/>
      <c r="AD67" s="167"/>
      <c r="AE67" s="167"/>
      <c r="AF67" s="167"/>
      <c r="AG67" s="167" t="s">
        <v>234</v>
      </c>
      <c r="AH67" s="167"/>
      <c r="AI67" s="167"/>
      <c r="AJ67" s="167"/>
      <c r="AK67" s="167"/>
      <c r="AL67" s="167"/>
      <c r="AM67" s="167"/>
      <c r="AN67" s="167"/>
      <c r="AO67" s="167"/>
      <c r="AP67" s="167"/>
      <c r="AQ67" s="167"/>
      <c r="AR67" s="167"/>
      <c r="AS67" s="167"/>
      <c r="AT67" s="167"/>
      <c r="AU67" s="167"/>
      <c r="AV67" s="167"/>
      <c r="AW67" s="167"/>
      <c r="AX67" s="167"/>
      <c r="AY67" s="167"/>
      <c r="AZ67" s="167"/>
      <c r="BA67" s="167"/>
      <c r="BB67" s="167"/>
      <c r="BC67" s="167"/>
      <c r="BD67" s="167"/>
      <c r="BE67" s="167"/>
      <c r="BF67" s="167"/>
      <c r="BG67" s="167"/>
      <c r="BH67" s="167"/>
    </row>
    <row r="68" spans="1:60" outlineLevel="1">
      <c r="A68" s="168">
        <v>44</v>
      </c>
      <c r="B68" s="179" t="s">
        <v>239</v>
      </c>
      <c r="C68" s="206" t="s">
        <v>240</v>
      </c>
      <c r="D68" s="181" t="s">
        <v>157</v>
      </c>
      <c r="E68" s="184">
        <v>25</v>
      </c>
      <c r="F68" s="189"/>
      <c r="G68" s="190">
        <f t="shared" si="21"/>
        <v>0</v>
      </c>
      <c r="H68" s="189"/>
      <c r="I68" s="190">
        <f t="shared" si="22"/>
        <v>0</v>
      </c>
      <c r="J68" s="189"/>
      <c r="K68" s="190">
        <f t="shared" si="23"/>
        <v>0</v>
      </c>
      <c r="L68" s="190">
        <v>15</v>
      </c>
      <c r="M68" s="190">
        <f t="shared" si="24"/>
        <v>0</v>
      </c>
      <c r="N68" s="190">
        <v>0</v>
      </c>
      <c r="O68" s="190">
        <f t="shared" si="25"/>
        <v>0</v>
      </c>
      <c r="P68" s="190">
        <v>0</v>
      </c>
      <c r="Q68" s="190">
        <f t="shared" si="26"/>
        <v>0</v>
      </c>
      <c r="R68" s="190" t="s">
        <v>233</v>
      </c>
      <c r="S68" s="190" t="s">
        <v>129</v>
      </c>
      <c r="T68" s="190">
        <v>0.72799999999999998</v>
      </c>
      <c r="U68" s="191">
        <f t="shared" si="27"/>
        <v>18.2</v>
      </c>
      <c r="V68" s="190"/>
      <c r="W68" s="167"/>
      <c r="X68" s="167"/>
      <c r="Y68" s="167"/>
      <c r="Z68" s="167"/>
      <c r="AA68" s="167"/>
      <c r="AB68" s="167"/>
      <c r="AC68" s="167"/>
      <c r="AD68" s="167"/>
      <c r="AE68" s="167"/>
      <c r="AF68" s="167"/>
      <c r="AG68" s="167" t="s">
        <v>234</v>
      </c>
      <c r="AH68" s="167"/>
      <c r="AI68" s="167"/>
      <c r="AJ68" s="167"/>
      <c r="AK68" s="167"/>
      <c r="AL68" s="167"/>
      <c r="AM68" s="167"/>
      <c r="AN68" s="167"/>
      <c r="AO68" s="167"/>
      <c r="AP68" s="167"/>
      <c r="AQ68" s="167"/>
      <c r="AR68" s="167"/>
      <c r="AS68" s="167"/>
      <c r="AT68" s="167"/>
      <c r="AU68" s="167"/>
      <c r="AV68" s="167"/>
      <c r="AW68" s="167"/>
      <c r="AX68" s="167"/>
      <c r="AY68" s="167"/>
      <c r="AZ68" s="167"/>
      <c r="BA68" s="167"/>
      <c r="BB68" s="167"/>
      <c r="BC68" s="167"/>
      <c r="BD68" s="167"/>
      <c r="BE68" s="167"/>
      <c r="BF68" s="167"/>
      <c r="BG68" s="167"/>
      <c r="BH68" s="167"/>
    </row>
    <row r="69" spans="1:60" ht="22.5" outlineLevel="1">
      <c r="A69" s="168">
        <v>45</v>
      </c>
      <c r="B69" s="179" t="s">
        <v>241</v>
      </c>
      <c r="C69" s="206" t="s">
        <v>242</v>
      </c>
      <c r="D69" s="181" t="s">
        <v>145</v>
      </c>
      <c r="E69" s="184">
        <v>1</v>
      </c>
      <c r="F69" s="189"/>
      <c r="G69" s="190">
        <f t="shared" si="21"/>
        <v>0</v>
      </c>
      <c r="H69" s="189"/>
      <c r="I69" s="190">
        <f t="shared" si="22"/>
        <v>0</v>
      </c>
      <c r="J69" s="189"/>
      <c r="K69" s="190">
        <f t="shared" si="23"/>
        <v>0</v>
      </c>
      <c r="L69" s="190">
        <v>15</v>
      </c>
      <c r="M69" s="190">
        <f t="shared" si="24"/>
        <v>0</v>
      </c>
      <c r="N69" s="190">
        <v>0</v>
      </c>
      <c r="O69" s="190">
        <f t="shared" si="25"/>
        <v>0</v>
      </c>
      <c r="P69" s="190">
        <v>0</v>
      </c>
      <c r="Q69" s="190">
        <f t="shared" si="26"/>
        <v>0</v>
      </c>
      <c r="R69" s="190"/>
      <c r="S69" s="190" t="s">
        <v>146</v>
      </c>
      <c r="T69" s="190">
        <v>0</v>
      </c>
      <c r="U69" s="191">
        <f t="shared" si="27"/>
        <v>0</v>
      </c>
      <c r="V69" s="190"/>
      <c r="W69" s="167"/>
      <c r="X69" s="167"/>
      <c r="Y69" s="167"/>
      <c r="Z69" s="167"/>
      <c r="AA69" s="167"/>
      <c r="AB69" s="167"/>
      <c r="AC69" s="167"/>
      <c r="AD69" s="167"/>
      <c r="AE69" s="167"/>
      <c r="AF69" s="167"/>
      <c r="AG69" s="167" t="s">
        <v>243</v>
      </c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67"/>
      <c r="BD69" s="167"/>
      <c r="BE69" s="167"/>
      <c r="BF69" s="167"/>
      <c r="BG69" s="167"/>
      <c r="BH69" s="167"/>
    </row>
    <row r="70" spans="1:60" ht="22.5" outlineLevel="1">
      <c r="A70" s="168">
        <v>46</v>
      </c>
      <c r="B70" s="179" t="s">
        <v>244</v>
      </c>
      <c r="C70" s="206" t="s">
        <v>245</v>
      </c>
      <c r="D70" s="181" t="s">
        <v>145</v>
      </c>
      <c r="E70" s="184">
        <v>1</v>
      </c>
      <c r="F70" s="189"/>
      <c r="G70" s="190">
        <f t="shared" si="21"/>
        <v>0</v>
      </c>
      <c r="H70" s="189"/>
      <c r="I70" s="190">
        <f t="shared" si="22"/>
        <v>0</v>
      </c>
      <c r="J70" s="189"/>
      <c r="K70" s="190">
        <f t="shared" si="23"/>
        <v>0</v>
      </c>
      <c r="L70" s="190">
        <v>15</v>
      </c>
      <c r="M70" s="190">
        <f t="shared" si="24"/>
        <v>0</v>
      </c>
      <c r="N70" s="190">
        <v>0</v>
      </c>
      <c r="O70" s="190">
        <f t="shared" si="25"/>
        <v>0</v>
      </c>
      <c r="P70" s="190">
        <v>0</v>
      </c>
      <c r="Q70" s="190">
        <f t="shared" si="26"/>
        <v>0</v>
      </c>
      <c r="R70" s="190"/>
      <c r="S70" s="190" t="s">
        <v>146</v>
      </c>
      <c r="T70" s="190">
        <v>0</v>
      </c>
      <c r="U70" s="191">
        <f t="shared" si="27"/>
        <v>0</v>
      </c>
      <c r="V70" s="190"/>
      <c r="W70" s="167"/>
      <c r="X70" s="167"/>
      <c r="Y70" s="167"/>
      <c r="Z70" s="167"/>
      <c r="AA70" s="167"/>
      <c r="AB70" s="167"/>
      <c r="AC70" s="167"/>
      <c r="AD70" s="167"/>
      <c r="AE70" s="167"/>
      <c r="AF70" s="167"/>
      <c r="AG70" s="167" t="s">
        <v>234</v>
      </c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67"/>
      <c r="BD70" s="167"/>
      <c r="BE70" s="167"/>
      <c r="BF70" s="167"/>
      <c r="BG70" s="167"/>
      <c r="BH70" s="167"/>
    </row>
    <row r="71" spans="1:60" outlineLevel="1">
      <c r="A71" s="168">
        <v>47</v>
      </c>
      <c r="B71" s="179" t="s">
        <v>246</v>
      </c>
      <c r="C71" s="206" t="s">
        <v>247</v>
      </c>
      <c r="D71" s="181" t="s">
        <v>145</v>
      </c>
      <c r="E71" s="184">
        <v>2</v>
      </c>
      <c r="F71" s="189"/>
      <c r="G71" s="190">
        <f t="shared" si="21"/>
        <v>0</v>
      </c>
      <c r="H71" s="189"/>
      <c r="I71" s="190">
        <f t="shared" si="22"/>
        <v>0</v>
      </c>
      <c r="J71" s="189"/>
      <c r="K71" s="190">
        <f t="shared" si="23"/>
        <v>0</v>
      </c>
      <c r="L71" s="190">
        <v>15</v>
      </c>
      <c r="M71" s="190">
        <f t="shared" si="24"/>
        <v>0</v>
      </c>
      <c r="N71" s="190">
        <v>0</v>
      </c>
      <c r="O71" s="190">
        <f t="shared" si="25"/>
        <v>0</v>
      </c>
      <c r="P71" s="190">
        <v>0</v>
      </c>
      <c r="Q71" s="190">
        <f t="shared" si="26"/>
        <v>0</v>
      </c>
      <c r="R71" s="190"/>
      <c r="S71" s="190" t="s">
        <v>146</v>
      </c>
      <c r="T71" s="190">
        <v>0</v>
      </c>
      <c r="U71" s="191">
        <f t="shared" si="27"/>
        <v>0</v>
      </c>
      <c r="V71" s="190"/>
      <c r="W71" s="167"/>
      <c r="X71" s="167"/>
      <c r="Y71" s="167"/>
      <c r="Z71" s="167"/>
      <c r="AA71" s="167"/>
      <c r="AB71" s="167"/>
      <c r="AC71" s="167"/>
      <c r="AD71" s="167"/>
      <c r="AE71" s="167"/>
      <c r="AF71" s="167"/>
      <c r="AG71" s="167" t="s">
        <v>234</v>
      </c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67"/>
      <c r="BD71" s="167"/>
      <c r="BE71" s="167"/>
      <c r="BF71" s="167"/>
      <c r="BG71" s="167"/>
      <c r="BH71" s="167"/>
    </row>
    <row r="72" spans="1:60" outlineLevel="1">
      <c r="A72" s="168">
        <v>48</v>
      </c>
      <c r="B72" s="179" t="s">
        <v>248</v>
      </c>
      <c r="C72" s="206" t="s">
        <v>249</v>
      </c>
      <c r="D72" s="181" t="s">
        <v>157</v>
      </c>
      <c r="E72" s="184">
        <v>23.52</v>
      </c>
      <c r="F72" s="189"/>
      <c r="G72" s="190">
        <f t="shared" si="21"/>
        <v>0</v>
      </c>
      <c r="H72" s="189"/>
      <c r="I72" s="190">
        <f t="shared" si="22"/>
        <v>0</v>
      </c>
      <c r="J72" s="189"/>
      <c r="K72" s="190">
        <f t="shared" si="23"/>
        <v>0</v>
      </c>
      <c r="L72" s="190">
        <v>15</v>
      </c>
      <c r="M72" s="190">
        <f t="shared" si="24"/>
        <v>0</v>
      </c>
      <c r="N72" s="190">
        <v>1.1000000000000001E-3</v>
      </c>
      <c r="O72" s="190">
        <f t="shared" si="25"/>
        <v>0.03</v>
      </c>
      <c r="P72" s="190">
        <v>0</v>
      </c>
      <c r="Q72" s="190">
        <f t="shared" si="26"/>
        <v>0</v>
      </c>
      <c r="R72" s="190" t="s">
        <v>233</v>
      </c>
      <c r="S72" s="190" t="s">
        <v>129</v>
      </c>
      <c r="T72" s="190">
        <v>0.30410999999999999</v>
      </c>
      <c r="U72" s="191">
        <f t="shared" si="27"/>
        <v>7.15</v>
      </c>
      <c r="V72" s="190"/>
      <c r="W72" s="167"/>
      <c r="X72" s="167"/>
      <c r="Y72" s="167"/>
      <c r="Z72" s="167"/>
      <c r="AA72" s="167"/>
      <c r="AB72" s="167"/>
      <c r="AC72" s="167"/>
      <c r="AD72" s="167"/>
      <c r="AE72" s="167"/>
      <c r="AF72" s="167"/>
      <c r="AG72" s="167" t="s">
        <v>130</v>
      </c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67"/>
      <c r="BD72" s="167"/>
      <c r="BE72" s="167"/>
      <c r="BF72" s="167"/>
      <c r="BG72" s="167"/>
      <c r="BH72" s="167"/>
    </row>
    <row r="73" spans="1:60" outlineLevel="1">
      <c r="A73" s="168"/>
      <c r="B73" s="179"/>
      <c r="C73" s="258" t="s">
        <v>250</v>
      </c>
      <c r="D73" s="259"/>
      <c r="E73" s="260"/>
      <c r="F73" s="261"/>
      <c r="G73" s="262"/>
      <c r="H73" s="190"/>
      <c r="I73" s="190"/>
      <c r="J73" s="190"/>
      <c r="K73" s="190"/>
      <c r="L73" s="190"/>
      <c r="M73" s="190"/>
      <c r="N73" s="190"/>
      <c r="O73" s="190"/>
      <c r="P73" s="190"/>
      <c r="Q73" s="190"/>
      <c r="R73" s="190"/>
      <c r="S73" s="190"/>
      <c r="T73" s="190"/>
      <c r="U73" s="191"/>
      <c r="V73" s="190"/>
      <c r="W73" s="167"/>
      <c r="X73" s="167"/>
      <c r="Y73" s="167"/>
      <c r="Z73" s="167"/>
      <c r="AA73" s="167"/>
      <c r="AB73" s="167"/>
      <c r="AC73" s="167"/>
      <c r="AD73" s="167"/>
      <c r="AE73" s="167"/>
      <c r="AF73" s="167"/>
      <c r="AG73" s="167" t="s">
        <v>132</v>
      </c>
      <c r="AH73" s="167"/>
      <c r="AI73" s="167"/>
      <c r="AJ73" s="167"/>
      <c r="AK73" s="167"/>
      <c r="AL73" s="167"/>
      <c r="AM73" s="167"/>
      <c r="AN73" s="167"/>
      <c r="AO73" s="167"/>
      <c r="AP73" s="167"/>
      <c r="AQ73" s="167"/>
      <c r="AR73" s="167"/>
      <c r="AS73" s="167"/>
      <c r="AT73" s="167"/>
      <c r="AU73" s="167"/>
      <c r="AV73" s="167"/>
      <c r="AW73" s="167"/>
      <c r="AX73" s="167"/>
      <c r="AY73" s="167"/>
      <c r="AZ73" s="167"/>
      <c r="BA73" s="175" t="str">
        <f>C73</f>
        <v>včetně spojky profilů.</v>
      </c>
      <c r="BB73" s="167"/>
      <c r="BC73" s="167"/>
      <c r="BD73" s="167"/>
      <c r="BE73" s="167"/>
      <c r="BF73" s="167"/>
      <c r="BG73" s="167"/>
      <c r="BH73" s="167"/>
    </row>
    <row r="74" spans="1:60" outlineLevel="1">
      <c r="A74" s="168">
        <v>49</v>
      </c>
      <c r="B74" s="179" t="s">
        <v>251</v>
      </c>
      <c r="C74" s="206" t="s">
        <v>252</v>
      </c>
      <c r="D74" s="181" t="s">
        <v>0</v>
      </c>
      <c r="E74" s="186"/>
      <c r="F74" s="189"/>
      <c r="G74" s="190">
        <f>ROUND(E74*F74,2)</f>
        <v>0</v>
      </c>
      <c r="H74" s="189"/>
      <c r="I74" s="190">
        <f>ROUND(E74*H74,2)</f>
        <v>0</v>
      </c>
      <c r="J74" s="189"/>
      <c r="K74" s="190">
        <f>ROUND(E74*J74,2)</f>
        <v>0</v>
      </c>
      <c r="L74" s="190">
        <v>15</v>
      </c>
      <c r="M74" s="190">
        <f>G74*(1+L74/100)</f>
        <v>0</v>
      </c>
      <c r="N74" s="190">
        <v>0</v>
      </c>
      <c r="O74" s="190">
        <f>ROUND(E74*N74,2)</f>
        <v>0</v>
      </c>
      <c r="P74" s="190">
        <v>0</v>
      </c>
      <c r="Q74" s="190">
        <f>ROUND(E74*P74,2)</f>
        <v>0</v>
      </c>
      <c r="R74" s="190" t="s">
        <v>233</v>
      </c>
      <c r="S74" s="190" t="s">
        <v>129</v>
      </c>
      <c r="T74" s="190">
        <v>0</v>
      </c>
      <c r="U74" s="191">
        <f>ROUND(E74*T74,2)</f>
        <v>0</v>
      </c>
      <c r="V74" s="190"/>
      <c r="W74" s="167"/>
      <c r="X74" s="167"/>
      <c r="Y74" s="167"/>
      <c r="Z74" s="167"/>
      <c r="AA74" s="167"/>
      <c r="AB74" s="167"/>
      <c r="AC74" s="167"/>
      <c r="AD74" s="167"/>
      <c r="AE74" s="167"/>
      <c r="AF74" s="167"/>
      <c r="AG74" s="167" t="s">
        <v>216</v>
      </c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</row>
    <row r="75" spans="1:60">
      <c r="A75" s="176" t="s">
        <v>123</v>
      </c>
      <c r="B75" s="180" t="s">
        <v>89</v>
      </c>
      <c r="C75" s="207" t="s">
        <v>90</v>
      </c>
      <c r="D75" s="182"/>
      <c r="E75" s="185"/>
      <c r="F75" s="192"/>
      <c r="G75" s="192">
        <f>SUMIF(AG76:AG79,"&lt;&gt;NOR",G76:G79)</f>
        <v>0</v>
      </c>
      <c r="H75" s="192"/>
      <c r="I75" s="192">
        <f>SUM(I76:I79)</f>
        <v>0</v>
      </c>
      <c r="J75" s="192"/>
      <c r="K75" s="192">
        <f>SUM(K76:K79)</f>
        <v>0</v>
      </c>
      <c r="L75" s="192"/>
      <c r="M75" s="192">
        <f>SUM(M76:M79)</f>
        <v>0</v>
      </c>
      <c r="N75" s="192"/>
      <c r="O75" s="192">
        <f>SUM(O76:O79)</f>
        <v>0.34</v>
      </c>
      <c r="P75" s="192"/>
      <c r="Q75" s="192">
        <f>SUM(Q76:Q79)</f>
        <v>0</v>
      </c>
      <c r="R75" s="192"/>
      <c r="S75" s="192"/>
      <c r="T75" s="192"/>
      <c r="U75" s="193">
        <f>SUM(U76:U79)</f>
        <v>0</v>
      </c>
      <c r="V75" s="192"/>
      <c r="AG75" t="s">
        <v>124</v>
      </c>
    </row>
    <row r="76" spans="1:60" outlineLevel="1">
      <c r="A76" s="168">
        <v>50</v>
      </c>
      <c r="B76" s="179" t="s">
        <v>253</v>
      </c>
      <c r="C76" s="206" t="s">
        <v>254</v>
      </c>
      <c r="D76" s="181" t="s">
        <v>157</v>
      </c>
      <c r="E76" s="184">
        <v>30</v>
      </c>
      <c r="F76" s="189"/>
      <c r="G76" s="190">
        <f>ROUND(E76*F76,2)</f>
        <v>0</v>
      </c>
      <c r="H76" s="189"/>
      <c r="I76" s="190">
        <f>ROUND(E76*H76,2)</f>
        <v>0</v>
      </c>
      <c r="J76" s="189"/>
      <c r="K76" s="190">
        <f>ROUND(E76*J76,2)</f>
        <v>0</v>
      </c>
      <c r="L76" s="190">
        <v>15</v>
      </c>
      <c r="M76" s="190">
        <f>G76*(1+L76/100)</f>
        <v>0</v>
      </c>
      <c r="N76" s="190">
        <v>0</v>
      </c>
      <c r="O76" s="190">
        <f>ROUND(E76*N76,2)</f>
        <v>0</v>
      </c>
      <c r="P76" s="190">
        <v>0</v>
      </c>
      <c r="Q76" s="190">
        <f>ROUND(E76*P76,2)</f>
        <v>0</v>
      </c>
      <c r="R76" s="190"/>
      <c r="S76" s="190" t="s">
        <v>146</v>
      </c>
      <c r="T76" s="190">
        <v>0</v>
      </c>
      <c r="U76" s="191">
        <f>ROUND(E76*T76,2)</f>
        <v>0</v>
      </c>
      <c r="V76" s="190"/>
      <c r="W76" s="167"/>
      <c r="X76" s="167"/>
      <c r="Y76" s="167"/>
      <c r="Z76" s="167"/>
      <c r="AA76" s="167"/>
      <c r="AB76" s="167"/>
      <c r="AC76" s="167"/>
      <c r="AD76" s="167"/>
      <c r="AE76" s="167"/>
      <c r="AF76" s="167"/>
      <c r="AG76" s="167" t="s">
        <v>255</v>
      </c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</row>
    <row r="77" spans="1:60" outlineLevel="1">
      <c r="A77" s="168"/>
      <c r="B77" s="179"/>
      <c r="C77" s="258" t="s">
        <v>256</v>
      </c>
      <c r="D77" s="259"/>
      <c r="E77" s="260"/>
      <c r="F77" s="261"/>
      <c r="G77" s="262"/>
      <c r="H77" s="190"/>
      <c r="I77" s="190"/>
      <c r="J77" s="190"/>
      <c r="K77" s="190"/>
      <c r="L77" s="190"/>
      <c r="M77" s="190"/>
      <c r="N77" s="190"/>
      <c r="O77" s="190"/>
      <c r="P77" s="190"/>
      <c r="Q77" s="190"/>
      <c r="R77" s="190"/>
      <c r="S77" s="190"/>
      <c r="T77" s="190"/>
      <c r="U77" s="191"/>
      <c r="V77" s="190"/>
      <c r="W77" s="167"/>
      <c r="X77" s="167"/>
      <c r="Y77" s="167"/>
      <c r="Z77" s="167"/>
      <c r="AA77" s="167"/>
      <c r="AB77" s="167"/>
      <c r="AC77" s="167"/>
      <c r="AD77" s="167"/>
      <c r="AE77" s="167"/>
      <c r="AF77" s="167"/>
      <c r="AG77" s="167" t="s">
        <v>132</v>
      </c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75" t="str">
        <f>C77</f>
        <v>8 ks x 3,75 m</v>
      </c>
      <c r="BB77" s="167"/>
      <c r="BC77" s="167"/>
      <c r="BD77" s="167"/>
      <c r="BE77" s="167"/>
      <c r="BF77" s="167"/>
      <c r="BG77" s="167"/>
      <c r="BH77" s="167"/>
    </row>
    <row r="78" spans="1:60" outlineLevel="1">
      <c r="A78" s="168">
        <v>51</v>
      </c>
      <c r="B78" s="179" t="s">
        <v>257</v>
      </c>
      <c r="C78" s="206" t="s">
        <v>258</v>
      </c>
      <c r="D78" s="181" t="s">
        <v>141</v>
      </c>
      <c r="E78" s="184">
        <v>8</v>
      </c>
      <c r="F78" s="189"/>
      <c r="G78" s="190">
        <f>ROUND(E78*F78,2)</f>
        <v>0</v>
      </c>
      <c r="H78" s="189"/>
      <c r="I78" s="190">
        <f>ROUND(E78*H78,2)</f>
        <v>0</v>
      </c>
      <c r="J78" s="189"/>
      <c r="K78" s="190">
        <f>ROUND(E78*J78,2)</f>
        <v>0</v>
      </c>
      <c r="L78" s="190">
        <v>15</v>
      </c>
      <c r="M78" s="190">
        <f>G78*(1+L78/100)</f>
        <v>0</v>
      </c>
      <c r="N78" s="190">
        <v>0</v>
      </c>
      <c r="O78" s="190">
        <f>ROUND(E78*N78,2)</f>
        <v>0</v>
      </c>
      <c r="P78" s="190">
        <v>0</v>
      </c>
      <c r="Q78" s="190">
        <f>ROUND(E78*P78,2)</f>
        <v>0</v>
      </c>
      <c r="R78" s="190"/>
      <c r="S78" s="190" t="s">
        <v>146</v>
      </c>
      <c r="T78" s="190">
        <v>0</v>
      </c>
      <c r="U78" s="191">
        <f>ROUND(E78*T78,2)</f>
        <v>0</v>
      </c>
      <c r="V78" s="190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 t="s">
        <v>234</v>
      </c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</row>
    <row r="79" spans="1:60" ht="22.5" outlineLevel="1">
      <c r="A79" s="168">
        <v>52</v>
      </c>
      <c r="B79" s="179" t="s">
        <v>259</v>
      </c>
      <c r="C79" s="206" t="s">
        <v>260</v>
      </c>
      <c r="D79" s="181" t="s">
        <v>261</v>
      </c>
      <c r="E79" s="184">
        <v>322.024</v>
      </c>
      <c r="F79" s="189"/>
      <c r="G79" s="190">
        <f>ROUND(E79*F79,2)</f>
        <v>0</v>
      </c>
      <c r="H79" s="189"/>
      <c r="I79" s="190">
        <f>ROUND(E79*H79,2)</f>
        <v>0</v>
      </c>
      <c r="J79" s="189"/>
      <c r="K79" s="190">
        <f>ROUND(E79*J79,2)</f>
        <v>0</v>
      </c>
      <c r="L79" s="190">
        <v>15</v>
      </c>
      <c r="M79" s="190">
        <f>G79*(1+L79/100)</f>
        <v>0</v>
      </c>
      <c r="N79" s="190">
        <v>1.06E-3</v>
      </c>
      <c r="O79" s="190">
        <f>ROUND(E79*N79,2)</f>
        <v>0.34</v>
      </c>
      <c r="P79" s="190">
        <v>0</v>
      </c>
      <c r="Q79" s="190">
        <f>ROUND(E79*P79,2)</f>
        <v>0</v>
      </c>
      <c r="R79" s="190" t="s">
        <v>262</v>
      </c>
      <c r="S79" s="190" t="s">
        <v>129</v>
      </c>
      <c r="T79" s="190">
        <v>0</v>
      </c>
      <c r="U79" s="191">
        <f>ROUND(E79*T79,2)</f>
        <v>0</v>
      </c>
      <c r="V79" s="190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 t="s">
        <v>263</v>
      </c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</row>
    <row r="80" spans="1:60">
      <c r="A80" s="176" t="s">
        <v>123</v>
      </c>
      <c r="B80" s="180" t="s">
        <v>91</v>
      </c>
      <c r="C80" s="207" t="s">
        <v>92</v>
      </c>
      <c r="D80" s="182"/>
      <c r="E80" s="185"/>
      <c r="F80" s="192"/>
      <c r="G80" s="192">
        <f>SUMIF(AG81:AG82,"&lt;&gt;NOR",G81:G82)</f>
        <v>0</v>
      </c>
      <c r="H80" s="192"/>
      <c r="I80" s="192">
        <f>SUM(I81:I82)</f>
        <v>0</v>
      </c>
      <c r="J80" s="192"/>
      <c r="K80" s="192">
        <f>SUM(K81:K82)</f>
        <v>0</v>
      </c>
      <c r="L80" s="192"/>
      <c r="M80" s="192">
        <f>SUM(M81:M82)</f>
        <v>0</v>
      </c>
      <c r="N80" s="192"/>
      <c r="O80" s="192">
        <f>SUM(O81:O82)</f>
        <v>0.77</v>
      </c>
      <c r="P80" s="192"/>
      <c r="Q80" s="192">
        <f>SUM(Q81:Q82)</f>
        <v>0</v>
      </c>
      <c r="R80" s="192"/>
      <c r="S80" s="192"/>
      <c r="T80" s="192"/>
      <c r="U80" s="193">
        <f>SUM(U81:U82)</f>
        <v>0</v>
      </c>
      <c r="V80" s="192"/>
      <c r="AG80" t="s">
        <v>124</v>
      </c>
    </row>
    <row r="81" spans="1:60" outlineLevel="1">
      <c r="A81" s="168">
        <v>53</v>
      </c>
      <c r="B81" s="179" t="s">
        <v>264</v>
      </c>
      <c r="C81" s="206" t="s">
        <v>265</v>
      </c>
      <c r="D81" s="181" t="s">
        <v>135</v>
      </c>
      <c r="E81" s="184">
        <v>28.8</v>
      </c>
      <c r="F81" s="189"/>
      <c r="G81" s="190">
        <f>ROUND(E81*F81,2)</f>
        <v>0</v>
      </c>
      <c r="H81" s="189"/>
      <c r="I81" s="190">
        <f>ROUND(E81*H81,2)</f>
        <v>0</v>
      </c>
      <c r="J81" s="189"/>
      <c r="K81" s="190">
        <f>ROUND(E81*J81,2)</f>
        <v>0</v>
      </c>
      <c r="L81" s="190">
        <v>15</v>
      </c>
      <c r="M81" s="190">
        <f>G81*(1+L81/100)</f>
        <v>0</v>
      </c>
      <c r="N81" s="190">
        <v>2.6890000000000001E-2</v>
      </c>
      <c r="O81" s="190">
        <f>ROUND(E81*N81,2)</f>
        <v>0.77</v>
      </c>
      <c r="P81" s="190">
        <v>0</v>
      </c>
      <c r="Q81" s="190">
        <f>ROUND(E81*P81,2)</f>
        <v>0</v>
      </c>
      <c r="R81" s="190" t="s">
        <v>262</v>
      </c>
      <c r="S81" s="190" t="s">
        <v>129</v>
      </c>
      <c r="T81" s="190">
        <v>0</v>
      </c>
      <c r="U81" s="191">
        <f>ROUND(E81*T81,2)</f>
        <v>0</v>
      </c>
      <c r="V81" s="190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 t="s">
        <v>263</v>
      </c>
      <c r="AH81" s="167"/>
      <c r="AI81" s="167"/>
      <c r="AJ81" s="167"/>
      <c r="AK81" s="167"/>
      <c r="AL81" s="167"/>
      <c r="AM81" s="167"/>
      <c r="AN81" s="167"/>
      <c r="AO81" s="167"/>
      <c r="AP81" s="167"/>
      <c r="AQ81" s="167"/>
      <c r="AR81" s="167"/>
      <c r="AS81" s="167"/>
      <c r="AT81" s="167"/>
      <c r="AU81" s="167"/>
      <c r="AV81" s="167"/>
      <c r="AW81" s="167"/>
      <c r="AX81" s="167"/>
      <c r="AY81" s="167"/>
      <c r="AZ81" s="167"/>
      <c r="BA81" s="167"/>
      <c r="BB81" s="167"/>
      <c r="BC81" s="167"/>
      <c r="BD81" s="167"/>
      <c r="BE81" s="167"/>
      <c r="BF81" s="167"/>
      <c r="BG81" s="167"/>
      <c r="BH81" s="167"/>
    </row>
    <row r="82" spans="1:60" outlineLevel="1">
      <c r="A82" s="168"/>
      <c r="B82" s="179"/>
      <c r="C82" s="258" t="s">
        <v>266</v>
      </c>
      <c r="D82" s="259"/>
      <c r="E82" s="260"/>
      <c r="F82" s="261"/>
      <c r="G82" s="262"/>
      <c r="H82" s="190"/>
      <c r="I82" s="190"/>
      <c r="J82" s="190"/>
      <c r="K82" s="190"/>
      <c r="L82" s="190"/>
      <c r="M82" s="190"/>
      <c r="N82" s="190"/>
      <c r="O82" s="190"/>
      <c r="P82" s="190"/>
      <c r="Q82" s="190"/>
      <c r="R82" s="190"/>
      <c r="S82" s="190"/>
      <c r="T82" s="190"/>
      <c r="U82" s="191"/>
      <c r="V82" s="190"/>
      <c r="W82" s="167"/>
      <c r="X82" s="167"/>
      <c r="Y82" s="167"/>
      <c r="Z82" s="167"/>
      <c r="AA82" s="167"/>
      <c r="AB82" s="167"/>
      <c r="AC82" s="167"/>
      <c r="AD82" s="167"/>
      <c r="AE82" s="167"/>
      <c r="AF82" s="167"/>
      <c r="AG82" s="167" t="s">
        <v>132</v>
      </c>
      <c r="AH82" s="167"/>
      <c r="AI82" s="167"/>
      <c r="AJ82" s="167"/>
      <c r="AK82" s="167"/>
      <c r="AL82" s="167"/>
      <c r="AM82" s="167"/>
      <c r="AN82" s="167"/>
      <c r="AO82" s="167"/>
      <c r="AP82" s="167"/>
      <c r="AQ82" s="167"/>
      <c r="AR82" s="167"/>
      <c r="AS82" s="167"/>
      <c r="AT82" s="167"/>
      <c r="AU82" s="167"/>
      <c r="AV82" s="167"/>
      <c r="AW82" s="167"/>
      <c r="AX82" s="167"/>
      <c r="AY82" s="167"/>
      <c r="AZ82" s="167"/>
      <c r="BA82" s="175" t="str">
        <f>C82</f>
        <v>Hydroizolační stěrka, dlažba do tmele, spárování.</v>
      </c>
      <c r="BB82" s="167"/>
      <c r="BC82" s="167"/>
      <c r="BD82" s="167"/>
      <c r="BE82" s="167"/>
      <c r="BF82" s="167"/>
      <c r="BG82" s="167"/>
      <c r="BH82" s="167"/>
    </row>
    <row r="83" spans="1:60">
      <c r="A83" s="176" t="s">
        <v>123</v>
      </c>
      <c r="B83" s="180" t="s">
        <v>93</v>
      </c>
      <c r="C83" s="207" t="s">
        <v>94</v>
      </c>
      <c r="D83" s="182"/>
      <c r="E83" s="185"/>
      <c r="F83" s="192"/>
      <c r="G83" s="192">
        <f>SUMIF(AG84:AG85,"&lt;&gt;NOR",G84:G85)</f>
        <v>0</v>
      </c>
      <c r="H83" s="192"/>
      <c r="I83" s="192">
        <f>SUM(I84:I85)</f>
        <v>0</v>
      </c>
      <c r="J83" s="192"/>
      <c r="K83" s="192">
        <f>SUM(K84:K85)</f>
        <v>0</v>
      </c>
      <c r="L83" s="192"/>
      <c r="M83" s="192">
        <f>SUM(M84:M85)</f>
        <v>0</v>
      </c>
      <c r="N83" s="192"/>
      <c r="O83" s="192">
        <f>SUM(O84:O85)</f>
        <v>0</v>
      </c>
      <c r="P83" s="192"/>
      <c r="Q83" s="192">
        <f>SUM(Q84:Q85)</f>
        <v>0</v>
      </c>
      <c r="R83" s="192"/>
      <c r="S83" s="192"/>
      <c r="T83" s="192"/>
      <c r="U83" s="193">
        <f>SUM(U84:U85)</f>
        <v>0</v>
      </c>
      <c r="V83" s="192"/>
      <c r="AG83" t="s">
        <v>124</v>
      </c>
    </row>
    <row r="84" spans="1:60" ht="22.5" outlineLevel="1">
      <c r="A84" s="168">
        <v>54</v>
      </c>
      <c r="B84" s="179" t="s">
        <v>267</v>
      </c>
      <c r="C84" s="206" t="s">
        <v>268</v>
      </c>
      <c r="D84" s="181" t="s">
        <v>145</v>
      </c>
      <c r="E84" s="184">
        <v>1</v>
      </c>
      <c r="F84" s="189"/>
      <c r="G84" s="190">
        <f>ROUND(E84*F84,2)</f>
        <v>0</v>
      </c>
      <c r="H84" s="189"/>
      <c r="I84" s="190">
        <f>ROUND(E84*H84,2)</f>
        <v>0</v>
      </c>
      <c r="J84" s="189"/>
      <c r="K84" s="190">
        <f>ROUND(E84*J84,2)</f>
        <v>0</v>
      </c>
      <c r="L84" s="190">
        <v>15</v>
      </c>
      <c r="M84" s="190">
        <f>G84*(1+L84/100)</f>
        <v>0</v>
      </c>
      <c r="N84" s="190">
        <v>0</v>
      </c>
      <c r="O84" s="190">
        <f>ROUND(E84*N84,2)</f>
        <v>0</v>
      </c>
      <c r="P84" s="190">
        <v>0</v>
      </c>
      <c r="Q84" s="190">
        <f>ROUND(E84*P84,2)</f>
        <v>0</v>
      </c>
      <c r="R84" s="190"/>
      <c r="S84" s="190" t="s">
        <v>146</v>
      </c>
      <c r="T84" s="190">
        <v>0</v>
      </c>
      <c r="U84" s="191">
        <f>ROUND(E84*T84,2)</f>
        <v>0</v>
      </c>
      <c r="V84" s="190"/>
      <c r="W84" s="167"/>
      <c r="X84" s="167"/>
      <c r="Y84" s="167"/>
      <c r="Z84" s="167"/>
      <c r="AA84" s="167"/>
      <c r="AB84" s="167"/>
      <c r="AC84" s="167"/>
      <c r="AD84" s="167"/>
      <c r="AE84" s="167"/>
      <c r="AF84" s="167"/>
      <c r="AG84" s="167" t="s">
        <v>269</v>
      </c>
      <c r="AH84" s="167"/>
      <c r="AI84" s="167"/>
      <c r="AJ84" s="167"/>
      <c r="AK84" s="167"/>
      <c r="AL84" s="167"/>
      <c r="AM84" s="167"/>
      <c r="AN84" s="167"/>
      <c r="AO84" s="167"/>
      <c r="AP84" s="167"/>
      <c r="AQ84" s="167"/>
      <c r="AR84" s="167"/>
      <c r="AS84" s="167"/>
      <c r="AT84" s="167"/>
      <c r="AU84" s="167"/>
      <c r="AV84" s="167"/>
      <c r="AW84" s="167"/>
      <c r="AX84" s="167"/>
      <c r="AY84" s="167"/>
      <c r="AZ84" s="167"/>
      <c r="BA84" s="167"/>
      <c r="BB84" s="167"/>
      <c r="BC84" s="167"/>
      <c r="BD84" s="167"/>
      <c r="BE84" s="167"/>
      <c r="BF84" s="167"/>
      <c r="BG84" s="167"/>
      <c r="BH84" s="167"/>
    </row>
    <row r="85" spans="1:60" outlineLevel="1">
      <c r="A85" s="168"/>
      <c r="B85" s="179"/>
      <c r="C85" s="258" t="s">
        <v>270</v>
      </c>
      <c r="D85" s="259"/>
      <c r="E85" s="260"/>
      <c r="F85" s="261"/>
      <c r="G85" s="262"/>
      <c r="H85" s="190"/>
      <c r="I85" s="190"/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1"/>
      <c r="V85" s="190"/>
      <c r="W85" s="167"/>
      <c r="X85" s="167"/>
      <c r="Y85" s="167"/>
      <c r="Z85" s="167"/>
      <c r="AA85" s="167"/>
      <c r="AB85" s="167"/>
      <c r="AC85" s="167"/>
      <c r="AD85" s="167"/>
      <c r="AE85" s="167"/>
      <c r="AF85" s="167"/>
      <c r="AG85" s="167" t="s">
        <v>132</v>
      </c>
      <c r="AH85" s="167"/>
      <c r="AI85" s="167"/>
      <c r="AJ85" s="167"/>
      <c r="AK85" s="167"/>
      <c r="AL85" s="167"/>
      <c r="AM85" s="167"/>
      <c r="AN85" s="167"/>
      <c r="AO85" s="167"/>
      <c r="AP85" s="167"/>
      <c r="AQ85" s="167"/>
      <c r="AR85" s="167"/>
      <c r="AS85" s="167"/>
      <c r="AT85" s="167"/>
      <c r="AU85" s="167"/>
      <c r="AV85" s="167"/>
      <c r="AW85" s="167"/>
      <c r="AX85" s="167"/>
      <c r="AY85" s="167"/>
      <c r="AZ85" s="167"/>
      <c r="BA85" s="175" t="str">
        <f>C85</f>
        <v>nutno zachovat funkčnost !!</v>
      </c>
      <c r="BB85" s="167"/>
      <c r="BC85" s="167"/>
      <c r="BD85" s="167"/>
      <c r="BE85" s="167"/>
      <c r="BF85" s="167"/>
      <c r="BG85" s="167"/>
      <c r="BH85" s="167"/>
    </row>
    <row r="86" spans="1:60">
      <c r="A86" s="176" t="s">
        <v>123</v>
      </c>
      <c r="B86" s="180" t="s">
        <v>95</v>
      </c>
      <c r="C86" s="207" t="s">
        <v>96</v>
      </c>
      <c r="D86" s="182"/>
      <c r="E86" s="185"/>
      <c r="F86" s="192"/>
      <c r="G86" s="192">
        <f>SUMIF(AG87:AG95,"&lt;&gt;NOR",G87:G95)</f>
        <v>0</v>
      </c>
      <c r="H86" s="192"/>
      <c r="I86" s="192">
        <f>SUM(I87:I95)</f>
        <v>0</v>
      </c>
      <c r="J86" s="192"/>
      <c r="K86" s="192">
        <f>SUM(K87:K95)</f>
        <v>0</v>
      </c>
      <c r="L86" s="192"/>
      <c r="M86" s="192">
        <f>SUM(M87:M95)</f>
        <v>0</v>
      </c>
      <c r="N86" s="192"/>
      <c r="O86" s="192">
        <f>SUM(O87:O95)</f>
        <v>0</v>
      </c>
      <c r="P86" s="192"/>
      <c r="Q86" s="192">
        <f>SUM(Q87:Q95)</f>
        <v>0</v>
      </c>
      <c r="R86" s="192"/>
      <c r="S86" s="192"/>
      <c r="T86" s="192"/>
      <c r="U86" s="193">
        <f>SUM(U87:U95)</f>
        <v>329.28000000000003</v>
      </c>
      <c r="V86" s="192"/>
      <c r="AG86" t="s">
        <v>124</v>
      </c>
    </row>
    <row r="87" spans="1:60" outlineLevel="1">
      <c r="A87" s="168">
        <v>55</v>
      </c>
      <c r="B87" s="179" t="s">
        <v>271</v>
      </c>
      <c r="C87" s="206" t="s">
        <v>272</v>
      </c>
      <c r="D87" s="181" t="s">
        <v>138</v>
      </c>
      <c r="E87" s="184">
        <v>68.032139999999998</v>
      </c>
      <c r="F87" s="189"/>
      <c r="G87" s="190">
        <f t="shared" ref="G87:G95" si="28">ROUND(E87*F87,2)</f>
        <v>0</v>
      </c>
      <c r="H87" s="189"/>
      <c r="I87" s="190">
        <f t="shared" ref="I87:I95" si="29">ROUND(E87*H87,2)</f>
        <v>0</v>
      </c>
      <c r="J87" s="189"/>
      <c r="K87" s="190">
        <f t="shared" ref="K87:K95" si="30">ROUND(E87*J87,2)</f>
        <v>0</v>
      </c>
      <c r="L87" s="190">
        <v>15</v>
      </c>
      <c r="M87" s="190">
        <f t="shared" ref="M87:M95" si="31">G87*(1+L87/100)</f>
        <v>0</v>
      </c>
      <c r="N87" s="190">
        <v>0</v>
      </c>
      <c r="O87" s="190">
        <f t="shared" ref="O87:O95" si="32">ROUND(E87*N87,2)</f>
        <v>0</v>
      </c>
      <c r="P87" s="190">
        <v>0</v>
      </c>
      <c r="Q87" s="190">
        <f t="shared" ref="Q87:Q95" si="33">ROUND(E87*P87,2)</f>
        <v>0</v>
      </c>
      <c r="R87" s="190" t="s">
        <v>203</v>
      </c>
      <c r="S87" s="190" t="s">
        <v>129</v>
      </c>
      <c r="T87" s="190">
        <v>0.93300000000000005</v>
      </c>
      <c r="U87" s="191">
        <f t="shared" ref="U87:U95" si="34">ROUND(E87*T87,2)</f>
        <v>63.47</v>
      </c>
      <c r="V87" s="190"/>
      <c r="W87" s="167"/>
      <c r="X87" s="167"/>
      <c r="Y87" s="167"/>
      <c r="Z87" s="167"/>
      <c r="AA87" s="167"/>
      <c r="AB87" s="167"/>
      <c r="AC87" s="167"/>
      <c r="AD87" s="167"/>
      <c r="AE87" s="167"/>
      <c r="AF87" s="167"/>
      <c r="AG87" s="167" t="s">
        <v>273</v>
      </c>
      <c r="AH87" s="167"/>
      <c r="AI87" s="167"/>
      <c r="AJ87" s="167"/>
      <c r="AK87" s="167"/>
      <c r="AL87" s="167"/>
      <c r="AM87" s="167"/>
      <c r="AN87" s="167"/>
      <c r="AO87" s="167"/>
      <c r="AP87" s="167"/>
      <c r="AQ87" s="167"/>
      <c r="AR87" s="167"/>
      <c r="AS87" s="167"/>
      <c r="AT87" s="167"/>
      <c r="AU87" s="167"/>
      <c r="AV87" s="167"/>
      <c r="AW87" s="167"/>
      <c r="AX87" s="167"/>
      <c r="AY87" s="167"/>
      <c r="AZ87" s="167"/>
      <c r="BA87" s="167"/>
      <c r="BB87" s="167"/>
      <c r="BC87" s="167"/>
      <c r="BD87" s="167"/>
      <c r="BE87" s="167"/>
      <c r="BF87" s="167"/>
      <c r="BG87" s="167"/>
      <c r="BH87" s="167"/>
    </row>
    <row r="88" spans="1:60" outlineLevel="1">
      <c r="A88" s="168">
        <v>56</v>
      </c>
      <c r="B88" s="179" t="s">
        <v>274</v>
      </c>
      <c r="C88" s="206" t="s">
        <v>275</v>
      </c>
      <c r="D88" s="181" t="s">
        <v>138</v>
      </c>
      <c r="E88" s="184">
        <v>136.06428</v>
      </c>
      <c r="F88" s="189"/>
      <c r="G88" s="190">
        <f t="shared" si="28"/>
        <v>0</v>
      </c>
      <c r="H88" s="189"/>
      <c r="I88" s="190">
        <f t="shared" si="29"/>
        <v>0</v>
      </c>
      <c r="J88" s="189"/>
      <c r="K88" s="190">
        <f t="shared" si="30"/>
        <v>0</v>
      </c>
      <c r="L88" s="190">
        <v>15</v>
      </c>
      <c r="M88" s="190">
        <f t="shared" si="31"/>
        <v>0</v>
      </c>
      <c r="N88" s="190">
        <v>0</v>
      </c>
      <c r="O88" s="190">
        <f t="shared" si="32"/>
        <v>0</v>
      </c>
      <c r="P88" s="190">
        <v>0</v>
      </c>
      <c r="Q88" s="190">
        <f t="shared" si="33"/>
        <v>0</v>
      </c>
      <c r="R88" s="190" t="s">
        <v>203</v>
      </c>
      <c r="S88" s="190" t="s">
        <v>129</v>
      </c>
      <c r="T88" s="190">
        <v>0.65300000000000002</v>
      </c>
      <c r="U88" s="191">
        <f t="shared" si="34"/>
        <v>88.85</v>
      </c>
      <c r="V88" s="190"/>
      <c r="W88" s="167"/>
      <c r="X88" s="167"/>
      <c r="Y88" s="167"/>
      <c r="Z88" s="167"/>
      <c r="AA88" s="167"/>
      <c r="AB88" s="167"/>
      <c r="AC88" s="167"/>
      <c r="AD88" s="167"/>
      <c r="AE88" s="167"/>
      <c r="AF88" s="167"/>
      <c r="AG88" s="167" t="s">
        <v>273</v>
      </c>
      <c r="AH88" s="167"/>
      <c r="AI88" s="167"/>
      <c r="AJ88" s="167"/>
      <c r="AK88" s="167"/>
      <c r="AL88" s="167"/>
      <c r="AM88" s="167"/>
      <c r="AN88" s="167"/>
      <c r="AO88" s="167"/>
      <c r="AP88" s="167"/>
      <c r="AQ88" s="167"/>
      <c r="AR88" s="167"/>
      <c r="AS88" s="167"/>
      <c r="AT88" s="167"/>
      <c r="AU88" s="167"/>
      <c r="AV88" s="167"/>
      <c r="AW88" s="167"/>
      <c r="AX88" s="167"/>
      <c r="AY88" s="167"/>
      <c r="AZ88" s="167"/>
      <c r="BA88" s="167"/>
      <c r="BB88" s="167"/>
      <c r="BC88" s="167"/>
      <c r="BD88" s="167"/>
      <c r="BE88" s="167"/>
      <c r="BF88" s="167"/>
      <c r="BG88" s="167"/>
      <c r="BH88" s="167"/>
    </row>
    <row r="89" spans="1:60" outlineLevel="1">
      <c r="A89" s="168">
        <v>57</v>
      </c>
      <c r="B89" s="179" t="s">
        <v>276</v>
      </c>
      <c r="C89" s="206" t="s">
        <v>277</v>
      </c>
      <c r="D89" s="181" t="s">
        <v>138</v>
      </c>
      <c r="E89" s="184">
        <v>68.032139999999998</v>
      </c>
      <c r="F89" s="189"/>
      <c r="G89" s="190">
        <f t="shared" si="28"/>
        <v>0</v>
      </c>
      <c r="H89" s="189"/>
      <c r="I89" s="190">
        <f t="shared" si="29"/>
        <v>0</v>
      </c>
      <c r="J89" s="189"/>
      <c r="K89" s="190">
        <f t="shared" si="30"/>
        <v>0</v>
      </c>
      <c r="L89" s="190">
        <v>15</v>
      </c>
      <c r="M89" s="190">
        <f t="shared" si="31"/>
        <v>0</v>
      </c>
      <c r="N89" s="190">
        <v>0</v>
      </c>
      <c r="O89" s="190">
        <f t="shared" si="32"/>
        <v>0</v>
      </c>
      <c r="P89" s="190">
        <v>0</v>
      </c>
      <c r="Q89" s="190">
        <f t="shared" si="33"/>
        <v>0</v>
      </c>
      <c r="R89" s="190" t="s">
        <v>203</v>
      </c>
      <c r="S89" s="190" t="s">
        <v>129</v>
      </c>
      <c r="T89" s="190">
        <v>0.49</v>
      </c>
      <c r="U89" s="191">
        <f t="shared" si="34"/>
        <v>33.340000000000003</v>
      </c>
      <c r="V89" s="190"/>
      <c r="W89" s="167"/>
      <c r="X89" s="167"/>
      <c r="Y89" s="167"/>
      <c r="Z89" s="167"/>
      <c r="AA89" s="167"/>
      <c r="AB89" s="167"/>
      <c r="AC89" s="167"/>
      <c r="AD89" s="167"/>
      <c r="AE89" s="167"/>
      <c r="AF89" s="167"/>
      <c r="AG89" s="167" t="s">
        <v>273</v>
      </c>
      <c r="AH89" s="167"/>
      <c r="AI89" s="167"/>
      <c r="AJ89" s="167"/>
      <c r="AK89" s="167"/>
      <c r="AL89" s="167"/>
      <c r="AM89" s="167"/>
      <c r="AN89" s="167"/>
      <c r="AO89" s="167"/>
      <c r="AP89" s="167"/>
      <c r="AQ89" s="167"/>
      <c r="AR89" s="167"/>
      <c r="AS89" s="167"/>
      <c r="AT89" s="167"/>
      <c r="AU89" s="167"/>
      <c r="AV89" s="167"/>
      <c r="AW89" s="167"/>
      <c r="AX89" s="167"/>
      <c r="AY89" s="167"/>
      <c r="AZ89" s="167"/>
      <c r="BA89" s="167"/>
      <c r="BB89" s="167"/>
      <c r="BC89" s="167"/>
      <c r="BD89" s="167"/>
      <c r="BE89" s="167"/>
      <c r="BF89" s="167"/>
      <c r="BG89" s="167"/>
      <c r="BH89" s="167"/>
    </row>
    <row r="90" spans="1:60" outlineLevel="1">
      <c r="A90" s="168">
        <v>58</v>
      </c>
      <c r="B90" s="179" t="s">
        <v>278</v>
      </c>
      <c r="C90" s="206" t="s">
        <v>279</v>
      </c>
      <c r="D90" s="181" t="s">
        <v>138</v>
      </c>
      <c r="E90" s="184">
        <v>1292.6106600000001</v>
      </c>
      <c r="F90" s="189"/>
      <c r="G90" s="190">
        <f t="shared" si="28"/>
        <v>0</v>
      </c>
      <c r="H90" s="189"/>
      <c r="I90" s="190">
        <f t="shared" si="29"/>
        <v>0</v>
      </c>
      <c r="J90" s="189"/>
      <c r="K90" s="190">
        <f t="shared" si="30"/>
        <v>0</v>
      </c>
      <c r="L90" s="190">
        <v>15</v>
      </c>
      <c r="M90" s="190">
        <f t="shared" si="31"/>
        <v>0</v>
      </c>
      <c r="N90" s="190">
        <v>0</v>
      </c>
      <c r="O90" s="190">
        <f t="shared" si="32"/>
        <v>0</v>
      </c>
      <c r="P90" s="190">
        <v>0</v>
      </c>
      <c r="Q90" s="190">
        <f t="shared" si="33"/>
        <v>0</v>
      </c>
      <c r="R90" s="190" t="s">
        <v>203</v>
      </c>
      <c r="S90" s="190" t="s">
        <v>129</v>
      </c>
      <c r="T90" s="190">
        <v>0</v>
      </c>
      <c r="U90" s="191">
        <f t="shared" si="34"/>
        <v>0</v>
      </c>
      <c r="V90" s="190"/>
      <c r="W90" s="167"/>
      <c r="X90" s="167"/>
      <c r="Y90" s="167"/>
      <c r="Z90" s="167"/>
      <c r="AA90" s="167"/>
      <c r="AB90" s="167"/>
      <c r="AC90" s="167"/>
      <c r="AD90" s="167"/>
      <c r="AE90" s="167"/>
      <c r="AF90" s="167"/>
      <c r="AG90" s="167" t="s">
        <v>273</v>
      </c>
      <c r="AH90" s="167"/>
      <c r="AI90" s="167"/>
      <c r="AJ90" s="167"/>
      <c r="AK90" s="167"/>
      <c r="AL90" s="167"/>
      <c r="AM90" s="167"/>
      <c r="AN90" s="167"/>
      <c r="AO90" s="167"/>
      <c r="AP90" s="167"/>
      <c r="AQ90" s="167"/>
      <c r="AR90" s="167"/>
      <c r="AS90" s="167"/>
      <c r="AT90" s="167"/>
      <c r="AU90" s="167"/>
      <c r="AV90" s="167"/>
      <c r="AW90" s="167"/>
      <c r="AX90" s="167"/>
      <c r="AY90" s="167"/>
      <c r="AZ90" s="167"/>
      <c r="BA90" s="167"/>
      <c r="BB90" s="167"/>
      <c r="BC90" s="167"/>
      <c r="BD90" s="167"/>
      <c r="BE90" s="167"/>
      <c r="BF90" s="167"/>
      <c r="BG90" s="167"/>
      <c r="BH90" s="167"/>
    </row>
    <row r="91" spans="1:60" outlineLevel="1">
      <c r="A91" s="168">
        <v>59</v>
      </c>
      <c r="B91" s="179" t="s">
        <v>280</v>
      </c>
      <c r="C91" s="206" t="s">
        <v>281</v>
      </c>
      <c r="D91" s="181" t="s">
        <v>138</v>
      </c>
      <c r="E91" s="184">
        <v>68.032139999999998</v>
      </c>
      <c r="F91" s="189"/>
      <c r="G91" s="190">
        <f t="shared" si="28"/>
        <v>0</v>
      </c>
      <c r="H91" s="189"/>
      <c r="I91" s="190">
        <f t="shared" si="29"/>
        <v>0</v>
      </c>
      <c r="J91" s="189"/>
      <c r="K91" s="190">
        <f t="shared" si="30"/>
        <v>0</v>
      </c>
      <c r="L91" s="190">
        <v>15</v>
      </c>
      <c r="M91" s="190">
        <f t="shared" si="31"/>
        <v>0</v>
      </c>
      <c r="N91" s="190">
        <v>0</v>
      </c>
      <c r="O91" s="190">
        <f t="shared" si="32"/>
        <v>0</v>
      </c>
      <c r="P91" s="190">
        <v>0</v>
      </c>
      <c r="Q91" s="190">
        <f t="shared" si="33"/>
        <v>0</v>
      </c>
      <c r="R91" s="190" t="s">
        <v>203</v>
      </c>
      <c r="S91" s="190" t="s">
        <v>129</v>
      </c>
      <c r="T91" s="190">
        <v>0.94199999999999995</v>
      </c>
      <c r="U91" s="191">
        <f t="shared" si="34"/>
        <v>64.09</v>
      </c>
      <c r="V91" s="190"/>
      <c r="W91" s="167"/>
      <c r="X91" s="167"/>
      <c r="Y91" s="167"/>
      <c r="Z91" s="167"/>
      <c r="AA91" s="167"/>
      <c r="AB91" s="167"/>
      <c r="AC91" s="167"/>
      <c r="AD91" s="167"/>
      <c r="AE91" s="167"/>
      <c r="AF91" s="167"/>
      <c r="AG91" s="167" t="s">
        <v>273</v>
      </c>
      <c r="AH91" s="167"/>
      <c r="AI91" s="167"/>
      <c r="AJ91" s="167"/>
      <c r="AK91" s="167"/>
      <c r="AL91" s="167"/>
      <c r="AM91" s="167"/>
      <c r="AN91" s="167"/>
      <c r="AO91" s="167"/>
      <c r="AP91" s="167"/>
      <c r="AQ91" s="167"/>
      <c r="AR91" s="167"/>
      <c r="AS91" s="167"/>
      <c r="AT91" s="167"/>
      <c r="AU91" s="167"/>
      <c r="AV91" s="167"/>
      <c r="AW91" s="167"/>
      <c r="AX91" s="167"/>
      <c r="AY91" s="167"/>
      <c r="AZ91" s="167"/>
      <c r="BA91" s="167"/>
      <c r="BB91" s="167"/>
      <c r="BC91" s="167"/>
      <c r="BD91" s="167"/>
      <c r="BE91" s="167"/>
      <c r="BF91" s="167"/>
      <c r="BG91" s="167"/>
      <c r="BH91" s="167"/>
    </row>
    <row r="92" spans="1:60" outlineLevel="1">
      <c r="A92" s="168">
        <v>60</v>
      </c>
      <c r="B92" s="179" t="s">
        <v>282</v>
      </c>
      <c r="C92" s="206" t="s">
        <v>283</v>
      </c>
      <c r="D92" s="181" t="s">
        <v>138</v>
      </c>
      <c r="E92" s="184">
        <v>340.16070000000002</v>
      </c>
      <c r="F92" s="189"/>
      <c r="G92" s="190">
        <f t="shared" si="28"/>
        <v>0</v>
      </c>
      <c r="H92" s="189"/>
      <c r="I92" s="190">
        <f t="shared" si="29"/>
        <v>0</v>
      </c>
      <c r="J92" s="189"/>
      <c r="K92" s="190">
        <f t="shared" si="30"/>
        <v>0</v>
      </c>
      <c r="L92" s="190">
        <v>15</v>
      </c>
      <c r="M92" s="190">
        <f t="shared" si="31"/>
        <v>0</v>
      </c>
      <c r="N92" s="190">
        <v>0</v>
      </c>
      <c r="O92" s="190">
        <f t="shared" si="32"/>
        <v>0</v>
      </c>
      <c r="P92" s="190">
        <v>0</v>
      </c>
      <c r="Q92" s="190">
        <f t="shared" si="33"/>
        <v>0</v>
      </c>
      <c r="R92" s="190" t="s">
        <v>203</v>
      </c>
      <c r="S92" s="190" t="s">
        <v>129</v>
      </c>
      <c r="T92" s="190">
        <v>0.105</v>
      </c>
      <c r="U92" s="191">
        <f t="shared" si="34"/>
        <v>35.72</v>
      </c>
      <c r="V92" s="190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7" t="s">
        <v>273</v>
      </c>
      <c r="AH92" s="167"/>
      <c r="AI92" s="167"/>
      <c r="AJ92" s="167"/>
      <c r="AK92" s="167"/>
      <c r="AL92" s="167"/>
      <c r="AM92" s="167"/>
      <c r="AN92" s="167"/>
      <c r="AO92" s="167"/>
      <c r="AP92" s="167"/>
      <c r="AQ92" s="167"/>
      <c r="AR92" s="167"/>
      <c r="AS92" s="167"/>
      <c r="AT92" s="167"/>
      <c r="AU92" s="167"/>
      <c r="AV92" s="167"/>
      <c r="AW92" s="167"/>
      <c r="AX92" s="167"/>
      <c r="AY92" s="167"/>
      <c r="AZ92" s="167"/>
      <c r="BA92" s="167"/>
      <c r="BB92" s="167"/>
      <c r="BC92" s="167"/>
      <c r="BD92" s="167"/>
      <c r="BE92" s="167"/>
      <c r="BF92" s="167"/>
      <c r="BG92" s="167"/>
      <c r="BH92" s="167"/>
    </row>
    <row r="93" spans="1:60" outlineLevel="1">
      <c r="A93" s="168">
        <v>61</v>
      </c>
      <c r="B93" s="179" t="s">
        <v>284</v>
      </c>
      <c r="C93" s="206" t="s">
        <v>285</v>
      </c>
      <c r="D93" s="181" t="s">
        <v>138</v>
      </c>
      <c r="E93" s="184">
        <v>68.032139999999998</v>
      </c>
      <c r="F93" s="189"/>
      <c r="G93" s="190">
        <f t="shared" si="28"/>
        <v>0</v>
      </c>
      <c r="H93" s="189"/>
      <c r="I93" s="190">
        <f t="shared" si="29"/>
        <v>0</v>
      </c>
      <c r="J93" s="189"/>
      <c r="K93" s="190">
        <f t="shared" si="30"/>
        <v>0</v>
      </c>
      <c r="L93" s="190">
        <v>15</v>
      </c>
      <c r="M93" s="190">
        <f t="shared" si="31"/>
        <v>0</v>
      </c>
      <c r="N93" s="190">
        <v>0</v>
      </c>
      <c r="O93" s="190">
        <f t="shared" si="32"/>
        <v>0</v>
      </c>
      <c r="P93" s="190">
        <v>0</v>
      </c>
      <c r="Q93" s="190">
        <f t="shared" si="33"/>
        <v>0</v>
      </c>
      <c r="R93" s="190" t="s">
        <v>286</v>
      </c>
      <c r="S93" s="190" t="s">
        <v>129</v>
      </c>
      <c r="T93" s="190">
        <v>0.63800000000000001</v>
      </c>
      <c r="U93" s="191">
        <f t="shared" si="34"/>
        <v>43.4</v>
      </c>
      <c r="V93" s="190"/>
      <c r="W93" s="167"/>
      <c r="X93" s="167"/>
      <c r="Y93" s="167"/>
      <c r="Z93" s="167"/>
      <c r="AA93" s="167"/>
      <c r="AB93" s="167"/>
      <c r="AC93" s="167"/>
      <c r="AD93" s="167"/>
      <c r="AE93" s="167"/>
      <c r="AF93" s="167"/>
      <c r="AG93" s="167" t="s">
        <v>273</v>
      </c>
      <c r="AH93" s="167"/>
      <c r="AI93" s="167"/>
      <c r="AJ93" s="167"/>
      <c r="AK93" s="167"/>
      <c r="AL93" s="167"/>
      <c r="AM93" s="167"/>
      <c r="AN93" s="167"/>
      <c r="AO93" s="167"/>
      <c r="AP93" s="167"/>
      <c r="AQ93" s="167"/>
      <c r="AR93" s="167"/>
      <c r="AS93" s="167"/>
      <c r="AT93" s="167"/>
      <c r="AU93" s="167"/>
      <c r="AV93" s="167"/>
      <c r="AW93" s="167"/>
      <c r="AX93" s="167"/>
      <c r="AY93" s="167"/>
      <c r="AZ93" s="167"/>
      <c r="BA93" s="167"/>
      <c r="BB93" s="167"/>
      <c r="BC93" s="167"/>
      <c r="BD93" s="167"/>
      <c r="BE93" s="167"/>
      <c r="BF93" s="167"/>
      <c r="BG93" s="167"/>
      <c r="BH93" s="167"/>
    </row>
    <row r="94" spans="1:60" outlineLevel="1">
      <c r="A94" s="168">
        <v>62</v>
      </c>
      <c r="B94" s="179" t="s">
        <v>287</v>
      </c>
      <c r="C94" s="206" t="s">
        <v>288</v>
      </c>
      <c r="D94" s="181" t="s">
        <v>138</v>
      </c>
      <c r="E94" s="184">
        <v>68.032139999999998</v>
      </c>
      <c r="F94" s="189"/>
      <c r="G94" s="190">
        <f t="shared" si="28"/>
        <v>0</v>
      </c>
      <c r="H94" s="189"/>
      <c r="I94" s="190">
        <f t="shared" si="29"/>
        <v>0</v>
      </c>
      <c r="J94" s="189"/>
      <c r="K94" s="190">
        <f t="shared" si="30"/>
        <v>0</v>
      </c>
      <c r="L94" s="190">
        <v>15</v>
      </c>
      <c r="M94" s="190">
        <f t="shared" si="31"/>
        <v>0</v>
      </c>
      <c r="N94" s="190">
        <v>0</v>
      </c>
      <c r="O94" s="190">
        <f t="shared" si="32"/>
        <v>0</v>
      </c>
      <c r="P94" s="190">
        <v>0</v>
      </c>
      <c r="Q94" s="190">
        <f t="shared" si="33"/>
        <v>0</v>
      </c>
      <c r="R94" s="190" t="s">
        <v>289</v>
      </c>
      <c r="S94" s="190" t="s">
        <v>129</v>
      </c>
      <c r="T94" s="190">
        <v>6.0000000000000001E-3</v>
      </c>
      <c r="U94" s="191">
        <f t="shared" si="34"/>
        <v>0.41</v>
      </c>
      <c r="V94" s="190"/>
      <c r="W94" s="167"/>
      <c r="X94" s="167"/>
      <c r="Y94" s="167"/>
      <c r="Z94" s="167"/>
      <c r="AA94" s="167"/>
      <c r="AB94" s="167"/>
      <c r="AC94" s="167"/>
      <c r="AD94" s="167"/>
      <c r="AE94" s="167"/>
      <c r="AF94" s="167"/>
      <c r="AG94" s="167" t="s">
        <v>273</v>
      </c>
      <c r="AH94" s="167"/>
      <c r="AI94" s="167"/>
      <c r="AJ94" s="167"/>
      <c r="AK94" s="167"/>
      <c r="AL94" s="167"/>
      <c r="AM94" s="167"/>
      <c r="AN94" s="167"/>
      <c r="AO94" s="167"/>
      <c r="AP94" s="167"/>
      <c r="AQ94" s="167"/>
      <c r="AR94" s="167"/>
      <c r="AS94" s="167"/>
      <c r="AT94" s="167"/>
      <c r="AU94" s="167"/>
      <c r="AV94" s="167"/>
      <c r="AW94" s="167"/>
      <c r="AX94" s="167"/>
      <c r="AY94" s="167"/>
      <c r="AZ94" s="167"/>
      <c r="BA94" s="167"/>
      <c r="BB94" s="167"/>
      <c r="BC94" s="167"/>
      <c r="BD94" s="167"/>
      <c r="BE94" s="167"/>
      <c r="BF94" s="167"/>
      <c r="BG94" s="167"/>
      <c r="BH94" s="167"/>
    </row>
    <row r="95" spans="1:60" outlineLevel="1">
      <c r="A95" s="168">
        <v>63</v>
      </c>
      <c r="B95" s="179" t="s">
        <v>290</v>
      </c>
      <c r="C95" s="206" t="s">
        <v>291</v>
      </c>
      <c r="D95" s="181" t="s">
        <v>138</v>
      </c>
      <c r="E95" s="184">
        <v>68.032139999999998</v>
      </c>
      <c r="F95" s="189"/>
      <c r="G95" s="190">
        <f t="shared" si="28"/>
        <v>0</v>
      </c>
      <c r="H95" s="189"/>
      <c r="I95" s="190">
        <f t="shared" si="29"/>
        <v>0</v>
      </c>
      <c r="J95" s="189"/>
      <c r="K95" s="190">
        <f t="shared" si="30"/>
        <v>0</v>
      </c>
      <c r="L95" s="190">
        <v>15</v>
      </c>
      <c r="M95" s="190">
        <f t="shared" si="31"/>
        <v>0</v>
      </c>
      <c r="N95" s="190">
        <v>0</v>
      </c>
      <c r="O95" s="190">
        <f t="shared" si="32"/>
        <v>0</v>
      </c>
      <c r="P95" s="190">
        <v>0</v>
      </c>
      <c r="Q95" s="190">
        <f t="shared" si="33"/>
        <v>0</v>
      </c>
      <c r="R95" s="190" t="s">
        <v>203</v>
      </c>
      <c r="S95" s="190" t="s">
        <v>129</v>
      </c>
      <c r="T95" s="190">
        <v>0</v>
      </c>
      <c r="U95" s="191">
        <f t="shared" si="34"/>
        <v>0</v>
      </c>
      <c r="V95" s="190"/>
      <c r="W95" s="167"/>
      <c r="X95" s="167"/>
      <c r="Y95" s="167"/>
      <c r="Z95" s="167"/>
      <c r="AA95" s="167"/>
      <c r="AB95" s="167"/>
      <c r="AC95" s="167"/>
      <c r="AD95" s="167"/>
      <c r="AE95" s="167"/>
      <c r="AF95" s="167"/>
      <c r="AG95" s="167" t="s">
        <v>273</v>
      </c>
      <c r="AH95" s="167"/>
      <c r="AI95" s="167"/>
      <c r="AJ95" s="167"/>
      <c r="AK95" s="167"/>
      <c r="AL95" s="167"/>
      <c r="AM95" s="167"/>
      <c r="AN95" s="167"/>
      <c r="AO95" s="167"/>
      <c r="AP95" s="167"/>
      <c r="AQ95" s="167"/>
      <c r="AR95" s="167"/>
      <c r="AS95" s="167"/>
      <c r="AT95" s="167"/>
      <c r="AU95" s="167"/>
      <c r="AV95" s="167"/>
      <c r="AW95" s="167"/>
      <c r="AX95" s="167"/>
      <c r="AY95" s="167"/>
      <c r="AZ95" s="167"/>
      <c r="BA95" s="167"/>
      <c r="BB95" s="167"/>
      <c r="BC95" s="167"/>
      <c r="BD95" s="167"/>
      <c r="BE95" s="167"/>
      <c r="BF95" s="167"/>
      <c r="BG95" s="167"/>
      <c r="BH95" s="167"/>
    </row>
    <row r="96" spans="1:60">
      <c r="A96" s="176" t="s">
        <v>123</v>
      </c>
      <c r="B96" s="180" t="s">
        <v>98</v>
      </c>
      <c r="C96" s="207" t="s">
        <v>29</v>
      </c>
      <c r="D96" s="182"/>
      <c r="E96" s="185"/>
      <c r="F96" s="192"/>
      <c r="G96" s="192">
        <f>SUMIF(AG97:AG100,"&lt;&gt;NOR",G97:G100)</f>
        <v>0</v>
      </c>
      <c r="H96" s="192"/>
      <c r="I96" s="192">
        <f>SUM(I97:I100)</f>
        <v>0</v>
      </c>
      <c r="J96" s="192"/>
      <c r="K96" s="192">
        <f>SUM(K97:K100)</f>
        <v>0</v>
      </c>
      <c r="L96" s="192"/>
      <c r="M96" s="192">
        <f>SUM(M97:M100)</f>
        <v>0</v>
      </c>
      <c r="N96" s="192"/>
      <c r="O96" s="192">
        <f>SUM(O97:O100)</f>
        <v>0</v>
      </c>
      <c r="P96" s="192"/>
      <c r="Q96" s="192">
        <f>SUM(Q97:Q100)</f>
        <v>0</v>
      </c>
      <c r="R96" s="192"/>
      <c r="S96" s="192"/>
      <c r="T96" s="192"/>
      <c r="U96" s="193">
        <f>SUM(U97:U100)</f>
        <v>0</v>
      </c>
      <c r="V96" s="192"/>
      <c r="AG96" t="s">
        <v>124</v>
      </c>
    </row>
    <row r="97" spans="1:60" outlineLevel="1">
      <c r="A97" s="168">
        <v>64</v>
      </c>
      <c r="B97" s="179" t="s">
        <v>292</v>
      </c>
      <c r="C97" s="206" t="s">
        <v>293</v>
      </c>
      <c r="D97" s="181" t="s">
        <v>294</v>
      </c>
      <c r="E97" s="184">
        <v>1</v>
      </c>
      <c r="F97" s="189"/>
      <c r="G97" s="190">
        <f>ROUND(E97*F97,2)</f>
        <v>0</v>
      </c>
      <c r="H97" s="189"/>
      <c r="I97" s="190">
        <f>ROUND(E97*H97,2)</f>
        <v>0</v>
      </c>
      <c r="J97" s="189"/>
      <c r="K97" s="190">
        <f>ROUND(E97*J97,2)</f>
        <v>0</v>
      </c>
      <c r="L97" s="190">
        <v>15</v>
      </c>
      <c r="M97" s="190">
        <f>G97*(1+L97/100)</f>
        <v>0</v>
      </c>
      <c r="N97" s="190">
        <v>0</v>
      </c>
      <c r="O97" s="190">
        <f>ROUND(E97*N97,2)</f>
        <v>0</v>
      </c>
      <c r="P97" s="190">
        <v>0</v>
      </c>
      <c r="Q97" s="190">
        <f>ROUND(E97*P97,2)</f>
        <v>0</v>
      </c>
      <c r="R97" s="190" t="s">
        <v>295</v>
      </c>
      <c r="S97" s="190" t="s">
        <v>129</v>
      </c>
      <c r="T97" s="190">
        <v>0</v>
      </c>
      <c r="U97" s="191">
        <f>ROUND(E97*T97,2)</f>
        <v>0</v>
      </c>
      <c r="V97" s="190"/>
      <c r="W97" s="167"/>
      <c r="X97" s="167"/>
      <c r="Y97" s="167"/>
      <c r="Z97" s="167"/>
      <c r="AA97" s="167"/>
      <c r="AB97" s="167"/>
      <c r="AC97" s="167"/>
      <c r="AD97" s="167"/>
      <c r="AE97" s="167"/>
      <c r="AF97" s="167"/>
      <c r="AG97" s="167" t="s">
        <v>296</v>
      </c>
      <c r="AH97" s="167"/>
      <c r="AI97" s="167"/>
      <c r="AJ97" s="167"/>
      <c r="AK97" s="167"/>
      <c r="AL97" s="167"/>
      <c r="AM97" s="167"/>
      <c r="AN97" s="167"/>
      <c r="AO97" s="167"/>
      <c r="AP97" s="167"/>
      <c r="AQ97" s="167"/>
      <c r="AR97" s="167"/>
      <c r="AS97" s="167"/>
      <c r="AT97" s="167"/>
      <c r="AU97" s="167"/>
      <c r="AV97" s="167"/>
      <c r="AW97" s="167"/>
      <c r="AX97" s="167"/>
      <c r="AY97" s="167"/>
      <c r="AZ97" s="167"/>
      <c r="BA97" s="167"/>
      <c r="BB97" s="167"/>
      <c r="BC97" s="167"/>
      <c r="BD97" s="167"/>
      <c r="BE97" s="167"/>
      <c r="BF97" s="167"/>
      <c r="BG97" s="167"/>
      <c r="BH97" s="167"/>
    </row>
    <row r="98" spans="1:60" ht="33.75" outlineLevel="1">
      <c r="A98" s="168"/>
      <c r="B98" s="179"/>
      <c r="C98" s="258" t="s">
        <v>297</v>
      </c>
      <c r="D98" s="259"/>
      <c r="E98" s="260"/>
      <c r="F98" s="261"/>
      <c r="G98" s="262"/>
      <c r="H98" s="190"/>
      <c r="I98" s="190"/>
      <c r="J98" s="190"/>
      <c r="K98" s="190"/>
      <c r="L98" s="190"/>
      <c r="M98" s="190"/>
      <c r="N98" s="190"/>
      <c r="O98" s="190"/>
      <c r="P98" s="190"/>
      <c r="Q98" s="190"/>
      <c r="R98" s="190"/>
      <c r="S98" s="190"/>
      <c r="T98" s="190"/>
      <c r="U98" s="191"/>
      <c r="V98" s="190"/>
      <c r="W98" s="167"/>
      <c r="X98" s="167"/>
      <c r="Y98" s="167"/>
      <c r="Z98" s="167"/>
      <c r="AA98" s="167"/>
      <c r="AB98" s="167"/>
      <c r="AC98" s="167"/>
      <c r="AD98" s="167"/>
      <c r="AE98" s="167"/>
      <c r="AF98" s="167"/>
      <c r="AG98" s="167" t="s">
        <v>132</v>
      </c>
      <c r="AH98" s="167"/>
      <c r="AI98" s="167"/>
      <c r="AJ98" s="167"/>
      <c r="AK98" s="167"/>
      <c r="AL98" s="167"/>
      <c r="AM98" s="167"/>
      <c r="AN98" s="167"/>
      <c r="AO98" s="167"/>
      <c r="AP98" s="167"/>
      <c r="AQ98" s="167"/>
      <c r="AR98" s="167"/>
      <c r="AS98" s="167"/>
      <c r="AT98" s="167"/>
      <c r="AU98" s="167"/>
      <c r="AV98" s="167"/>
      <c r="AW98" s="167"/>
      <c r="AX98" s="167"/>
      <c r="AY98" s="167"/>
      <c r="AZ98" s="167"/>
      <c r="BA98" s="175" t="str">
        <f>C98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98" s="167"/>
      <c r="BC98" s="167"/>
      <c r="BD98" s="167"/>
      <c r="BE98" s="167"/>
      <c r="BF98" s="167"/>
      <c r="BG98" s="167"/>
      <c r="BH98" s="167"/>
    </row>
    <row r="99" spans="1:60" outlineLevel="1">
      <c r="A99" s="168">
        <v>65</v>
      </c>
      <c r="B99" s="179" t="s">
        <v>298</v>
      </c>
      <c r="C99" s="206" t="s">
        <v>299</v>
      </c>
      <c r="D99" s="181" t="s">
        <v>294</v>
      </c>
      <c r="E99" s="184">
        <v>1</v>
      </c>
      <c r="F99" s="189"/>
      <c r="G99" s="190">
        <f>ROUND(E99*F99,2)</f>
        <v>0</v>
      </c>
      <c r="H99" s="189"/>
      <c r="I99" s="190">
        <f>ROUND(E99*H99,2)</f>
        <v>0</v>
      </c>
      <c r="J99" s="189"/>
      <c r="K99" s="190">
        <f>ROUND(E99*J99,2)</f>
        <v>0</v>
      </c>
      <c r="L99" s="190">
        <v>15</v>
      </c>
      <c r="M99" s="190">
        <f>G99*(1+L99/100)</f>
        <v>0</v>
      </c>
      <c r="N99" s="190">
        <v>0</v>
      </c>
      <c r="O99" s="190">
        <f>ROUND(E99*N99,2)</f>
        <v>0</v>
      </c>
      <c r="P99" s="190">
        <v>0</v>
      </c>
      <c r="Q99" s="190">
        <f>ROUND(E99*P99,2)</f>
        <v>0</v>
      </c>
      <c r="R99" s="190" t="s">
        <v>295</v>
      </c>
      <c r="S99" s="190" t="s">
        <v>129</v>
      </c>
      <c r="T99" s="190">
        <v>0</v>
      </c>
      <c r="U99" s="191">
        <f>ROUND(E99*T99,2)</f>
        <v>0</v>
      </c>
      <c r="V99" s="190"/>
      <c r="W99" s="167"/>
      <c r="X99" s="167"/>
      <c r="Y99" s="167"/>
      <c r="Z99" s="167"/>
      <c r="AA99" s="167"/>
      <c r="AB99" s="167"/>
      <c r="AC99" s="167"/>
      <c r="AD99" s="167"/>
      <c r="AE99" s="167"/>
      <c r="AF99" s="167"/>
      <c r="AG99" s="167" t="s">
        <v>296</v>
      </c>
      <c r="AH99" s="167"/>
      <c r="AI99" s="167"/>
      <c r="AJ99" s="167"/>
      <c r="AK99" s="167"/>
      <c r="AL99" s="167"/>
      <c r="AM99" s="167"/>
      <c r="AN99" s="167"/>
      <c r="AO99" s="167"/>
      <c r="AP99" s="167"/>
      <c r="AQ99" s="167"/>
      <c r="AR99" s="167"/>
      <c r="AS99" s="167"/>
      <c r="AT99" s="167"/>
      <c r="AU99" s="167"/>
      <c r="AV99" s="167"/>
      <c r="AW99" s="167"/>
      <c r="AX99" s="167"/>
      <c r="AY99" s="167"/>
      <c r="AZ99" s="167"/>
      <c r="BA99" s="167"/>
      <c r="BB99" s="167"/>
      <c r="BC99" s="167"/>
      <c r="BD99" s="167"/>
      <c r="BE99" s="167"/>
      <c r="BF99" s="167"/>
      <c r="BG99" s="167"/>
      <c r="BH99" s="167"/>
    </row>
    <row r="100" spans="1:60" outlineLevel="1">
      <c r="A100" s="168"/>
      <c r="B100" s="179"/>
      <c r="C100" s="258" t="s">
        <v>300</v>
      </c>
      <c r="D100" s="259"/>
      <c r="E100" s="260"/>
      <c r="F100" s="261"/>
      <c r="G100" s="262"/>
      <c r="H100" s="190"/>
      <c r="I100" s="190"/>
      <c r="J100" s="190"/>
      <c r="K100" s="190"/>
      <c r="L100" s="190"/>
      <c r="M100" s="190"/>
      <c r="N100" s="190"/>
      <c r="O100" s="190"/>
      <c r="P100" s="190"/>
      <c r="Q100" s="190"/>
      <c r="R100" s="190"/>
      <c r="S100" s="190"/>
      <c r="T100" s="190"/>
      <c r="U100" s="191"/>
      <c r="V100" s="190"/>
      <c r="W100" s="167"/>
      <c r="X100" s="167"/>
      <c r="Y100" s="167"/>
      <c r="Z100" s="167"/>
      <c r="AA100" s="167"/>
      <c r="AB100" s="167"/>
      <c r="AC100" s="167"/>
      <c r="AD100" s="167"/>
      <c r="AE100" s="167"/>
      <c r="AF100" s="167"/>
      <c r="AG100" s="167" t="s">
        <v>132</v>
      </c>
      <c r="AH100" s="167"/>
      <c r="AI100" s="167"/>
      <c r="AJ100" s="167"/>
      <c r="AK100" s="167"/>
      <c r="AL100" s="167"/>
      <c r="AM100" s="167"/>
      <c r="AN100" s="167"/>
      <c r="AO100" s="167"/>
      <c r="AP100" s="167"/>
      <c r="AQ100" s="167"/>
      <c r="AR100" s="167"/>
      <c r="AS100" s="167"/>
      <c r="AT100" s="167"/>
      <c r="AU100" s="167"/>
      <c r="AV100" s="167"/>
      <c r="AW100" s="167"/>
      <c r="AX100" s="167"/>
      <c r="AY100" s="167"/>
      <c r="AZ100" s="167"/>
      <c r="BA100" s="175" t="str">
        <f>C100</f>
        <v>Veškeré náklady spojené s vybudováním, provozem a odstraněním zařízení staveniště.</v>
      </c>
      <c r="BB100" s="167"/>
      <c r="BC100" s="167"/>
      <c r="BD100" s="167"/>
      <c r="BE100" s="167"/>
      <c r="BF100" s="167"/>
      <c r="BG100" s="167"/>
      <c r="BH100" s="167"/>
    </row>
    <row r="101" spans="1:60">
      <c r="A101" s="176" t="s">
        <v>123</v>
      </c>
      <c r="B101" s="180" t="s">
        <v>99</v>
      </c>
      <c r="C101" s="207" t="s">
        <v>30</v>
      </c>
      <c r="D101" s="182"/>
      <c r="E101" s="185"/>
      <c r="F101" s="192"/>
      <c r="G101" s="192">
        <f>SUMIF(AG102:AG109,"&lt;&gt;NOR",G102:G109)</f>
        <v>0</v>
      </c>
      <c r="H101" s="192"/>
      <c r="I101" s="192">
        <f>SUM(I102:I109)</f>
        <v>0</v>
      </c>
      <c r="J101" s="192"/>
      <c r="K101" s="192">
        <f>SUM(K102:K109)</f>
        <v>0</v>
      </c>
      <c r="L101" s="192"/>
      <c r="M101" s="192">
        <f>SUM(M102:M109)</f>
        <v>0</v>
      </c>
      <c r="N101" s="192"/>
      <c r="O101" s="192">
        <f>SUM(O102:O109)</f>
        <v>0</v>
      </c>
      <c r="P101" s="192"/>
      <c r="Q101" s="192">
        <f>SUM(Q102:Q109)</f>
        <v>0</v>
      </c>
      <c r="R101" s="192"/>
      <c r="S101" s="192"/>
      <c r="T101" s="192"/>
      <c r="U101" s="193">
        <f>SUM(U102:U109)</f>
        <v>0</v>
      </c>
      <c r="V101" s="192"/>
      <c r="AG101" t="s">
        <v>124</v>
      </c>
    </row>
    <row r="102" spans="1:60" ht="22.5" outlineLevel="1">
      <c r="A102" s="168">
        <v>66</v>
      </c>
      <c r="B102" s="179" t="s">
        <v>301</v>
      </c>
      <c r="C102" s="206" t="s">
        <v>302</v>
      </c>
      <c r="D102" s="181" t="s">
        <v>145</v>
      </c>
      <c r="E102" s="184">
        <v>1</v>
      </c>
      <c r="F102" s="189"/>
      <c r="G102" s="190">
        <f>ROUND(E102*F102,2)</f>
        <v>0</v>
      </c>
      <c r="H102" s="189"/>
      <c r="I102" s="190">
        <f>ROUND(E102*H102,2)</f>
        <v>0</v>
      </c>
      <c r="J102" s="189"/>
      <c r="K102" s="190">
        <f>ROUND(E102*J102,2)</f>
        <v>0</v>
      </c>
      <c r="L102" s="190">
        <v>15</v>
      </c>
      <c r="M102" s="190">
        <f>G102*(1+L102/100)</f>
        <v>0</v>
      </c>
      <c r="N102" s="190">
        <v>0</v>
      </c>
      <c r="O102" s="190">
        <f>ROUND(E102*N102,2)</f>
        <v>0</v>
      </c>
      <c r="P102" s="190">
        <v>0</v>
      </c>
      <c r="Q102" s="190">
        <f>ROUND(E102*P102,2)</f>
        <v>0</v>
      </c>
      <c r="R102" s="190"/>
      <c r="S102" s="190" t="s">
        <v>129</v>
      </c>
      <c r="T102" s="190">
        <v>0</v>
      </c>
      <c r="U102" s="191">
        <f>ROUND(E102*T102,2)</f>
        <v>0</v>
      </c>
      <c r="V102" s="190"/>
      <c r="W102" s="167"/>
      <c r="X102" s="167"/>
      <c r="Y102" s="167"/>
      <c r="Z102" s="167"/>
      <c r="AA102" s="167"/>
      <c r="AB102" s="167"/>
      <c r="AC102" s="167"/>
      <c r="AD102" s="167"/>
      <c r="AE102" s="167"/>
      <c r="AF102" s="167"/>
      <c r="AG102" s="167" t="s">
        <v>296</v>
      </c>
      <c r="AH102" s="167"/>
      <c r="AI102" s="167"/>
      <c r="AJ102" s="167"/>
      <c r="AK102" s="167"/>
      <c r="AL102" s="167"/>
      <c r="AM102" s="167"/>
      <c r="AN102" s="167"/>
      <c r="AO102" s="167"/>
      <c r="AP102" s="167"/>
      <c r="AQ102" s="167"/>
      <c r="AR102" s="167"/>
      <c r="AS102" s="167"/>
      <c r="AT102" s="167"/>
      <c r="AU102" s="167"/>
      <c r="AV102" s="167"/>
      <c r="AW102" s="167"/>
      <c r="AX102" s="167"/>
      <c r="AY102" s="167"/>
      <c r="AZ102" s="167"/>
      <c r="BA102" s="167"/>
      <c r="BB102" s="167"/>
      <c r="BC102" s="167"/>
      <c r="BD102" s="167"/>
      <c r="BE102" s="167"/>
      <c r="BF102" s="167"/>
      <c r="BG102" s="167"/>
      <c r="BH102" s="167"/>
    </row>
    <row r="103" spans="1:60" ht="33.75" outlineLevel="1">
      <c r="A103" s="168"/>
      <c r="B103" s="179"/>
      <c r="C103" s="258" t="s">
        <v>303</v>
      </c>
      <c r="D103" s="259"/>
      <c r="E103" s="260"/>
      <c r="F103" s="261"/>
      <c r="G103" s="262"/>
      <c r="H103" s="190"/>
      <c r="I103" s="190"/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1"/>
      <c r="V103" s="190"/>
      <c r="W103" s="167"/>
      <c r="X103" s="167"/>
      <c r="Y103" s="167"/>
      <c r="Z103" s="167"/>
      <c r="AA103" s="167"/>
      <c r="AB103" s="167"/>
      <c r="AC103" s="167"/>
      <c r="AD103" s="167"/>
      <c r="AE103" s="167"/>
      <c r="AF103" s="167"/>
      <c r="AG103" s="167" t="s">
        <v>132</v>
      </c>
      <c r="AH103" s="167"/>
      <c r="AI103" s="167"/>
      <c r="AJ103" s="167"/>
      <c r="AK103" s="167"/>
      <c r="AL103" s="167"/>
      <c r="AM103" s="167"/>
      <c r="AN103" s="167"/>
      <c r="AO103" s="167"/>
      <c r="AP103" s="167"/>
      <c r="AQ103" s="167"/>
      <c r="AR103" s="167"/>
      <c r="AS103" s="167"/>
      <c r="AT103" s="167"/>
      <c r="AU103" s="167"/>
      <c r="AV103" s="167"/>
      <c r="AW103" s="167"/>
      <c r="AX103" s="167"/>
      <c r="AY103" s="167"/>
      <c r="AZ103" s="167"/>
      <c r="BA103" s="175" t="str">
        <f>C103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03" s="167"/>
      <c r="BC103" s="167"/>
      <c r="BD103" s="167"/>
      <c r="BE103" s="167"/>
      <c r="BF103" s="167"/>
      <c r="BG103" s="167"/>
      <c r="BH103" s="167"/>
    </row>
    <row r="104" spans="1:60" outlineLevel="1">
      <c r="A104" s="168">
        <v>67</v>
      </c>
      <c r="B104" s="179" t="s">
        <v>304</v>
      </c>
      <c r="C104" s="206" t="s">
        <v>305</v>
      </c>
      <c r="D104" s="181" t="s">
        <v>294</v>
      </c>
      <c r="E104" s="184">
        <v>1</v>
      </c>
      <c r="F104" s="189"/>
      <c r="G104" s="190">
        <f>ROUND(E104*F104,2)</f>
        <v>0</v>
      </c>
      <c r="H104" s="189"/>
      <c r="I104" s="190">
        <f>ROUND(E104*H104,2)</f>
        <v>0</v>
      </c>
      <c r="J104" s="189"/>
      <c r="K104" s="190">
        <f>ROUND(E104*J104,2)</f>
        <v>0</v>
      </c>
      <c r="L104" s="190">
        <v>15</v>
      </c>
      <c r="M104" s="190">
        <f>G104*(1+L104/100)</f>
        <v>0</v>
      </c>
      <c r="N104" s="190">
        <v>0</v>
      </c>
      <c r="O104" s="190">
        <f>ROUND(E104*N104,2)</f>
        <v>0</v>
      </c>
      <c r="P104" s="190">
        <v>0</v>
      </c>
      <c r="Q104" s="190">
        <f>ROUND(E104*P104,2)</f>
        <v>0</v>
      </c>
      <c r="R104" s="190"/>
      <c r="S104" s="190" t="s">
        <v>129</v>
      </c>
      <c r="T104" s="190">
        <v>0</v>
      </c>
      <c r="U104" s="191">
        <f>ROUND(E104*T104,2)</f>
        <v>0</v>
      </c>
      <c r="V104" s="190"/>
      <c r="W104" s="167"/>
      <c r="X104" s="167"/>
      <c r="Y104" s="167"/>
      <c r="Z104" s="167"/>
      <c r="AA104" s="167"/>
      <c r="AB104" s="167"/>
      <c r="AC104" s="167"/>
      <c r="AD104" s="167"/>
      <c r="AE104" s="167"/>
      <c r="AF104" s="167"/>
      <c r="AG104" s="167" t="s">
        <v>306</v>
      </c>
      <c r="AH104" s="167"/>
      <c r="AI104" s="167"/>
      <c r="AJ104" s="167"/>
      <c r="AK104" s="167"/>
      <c r="AL104" s="167"/>
      <c r="AM104" s="167"/>
      <c r="AN104" s="167"/>
      <c r="AO104" s="167"/>
      <c r="AP104" s="167"/>
      <c r="AQ104" s="167"/>
      <c r="AR104" s="167"/>
      <c r="AS104" s="167"/>
      <c r="AT104" s="167"/>
      <c r="AU104" s="167"/>
      <c r="AV104" s="167"/>
      <c r="AW104" s="167"/>
      <c r="AX104" s="167"/>
      <c r="AY104" s="167"/>
      <c r="AZ104" s="167"/>
      <c r="BA104" s="167"/>
      <c r="BB104" s="167"/>
      <c r="BC104" s="167"/>
      <c r="BD104" s="167"/>
      <c r="BE104" s="167"/>
      <c r="BF104" s="167"/>
      <c r="BG104" s="167"/>
      <c r="BH104" s="167"/>
    </row>
    <row r="105" spans="1:60" ht="45" outlineLevel="1">
      <c r="A105" s="168"/>
      <c r="B105" s="179"/>
      <c r="C105" s="258" t="s">
        <v>307</v>
      </c>
      <c r="D105" s="259"/>
      <c r="E105" s="260"/>
      <c r="F105" s="261"/>
      <c r="G105" s="262"/>
      <c r="H105" s="190"/>
      <c r="I105" s="190"/>
      <c r="J105" s="190"/>
      <c r="K105" s="190"/>
      <c r="L105" s="190"/>
      <c r="M105" s="190"/>
      <c r="N105" s="190"/>
      <c r="O105" s="190"/>
      <c r="P105" s="190"/>
      <c r="Q105" s="190"/>
      <c r="R105" s="190"/>
      <c r="S105" s="190"/>
      <c r="T105" s="190"/>
      <c r="U105" s="191"/>
      <c r="V105" s="190"/>
      <c r="W105" s="167"/>
      <c r="X105" s="167"/>
      <c r="Y105" s="167"/>
      <c r="Z105" s="167"/>
      <c r="AA105" s="167"/>
      <c r="AB105" s="167"/>
      <c r="AC105" s="167"/>
      <c r="AD105" s="167"/>
      <c r="AE105" s="167"/>
      <c r="AF105" s="167"/>
      <c r="AG105" s="167" t="s">
        <v>132</v>
      </c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75" t="str">
        <f>C105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05" s="167"/>
      <c r="BC105" s="167"/>
      <c r="BD105" s="167"/>
      <c r="BE105" s="167"/>
      <c r="BF105" s="167"/>
      <c r="BG105" s="167"/>
      <c r="BH105" s="167"/>
    </row>
    <row r="106" spans="1:60" outlineLevel="1">
      <c r="A106" s="168">
        <v>68</v>
      </c>
      <c r="B106" s="179" t="s">
        <v>308</v>
      </c>
      <c r="C106" s="206" t="s">
        <v>309</v>
      </c>
      <c r="D106" s="181" t="s">
        <v>294</v>
      </c>
      <c r="E106" s="184">
        <v>1</v>
      </c>
      <c r="F106" s="189"/>
      <c r="G106" s="190">
        <f>ROUND(E106*F106,2)</f>
        <v>0</v>
      </c>
      <c r="H106" s="189"/>
      <c r="I106" s="190">
        <f>ROUND(E106*H106,2)</f>
        <v>0</v>
      </c>
      <c r="J106" s="189"/>
      <c r="K106" s="190">
        <f>ROUND(E106*J106,2)</f>
        <v>0</v>
      </c>
      <c r="L106" s="190">
        <v>15</v>
      </c>
      <c r="M106" s="190">
        <f>G106*(1+L106/100)</f>
        <v>0</v>
      </c>
      <c r="N106" s="190">
        <v>0</v>
      </c>
      <c r="O106" s="190">
        <f>ROUND(E106*N106,2)</f>
        <v>0</v>
      </c>
      <c r="P106" s="190">
        <v>0</v>
      </c>
      <c r="Q106" s="190">
        <f>ROUND(E106*P106,2)</f>
        <v>0</v>
      </c>
      <c r="R106" s="190" t="s">
        <v>295</v>
      </c>
      <c r="S106" s="190" t="s">
        <v>129</v>
      </c>
      <c r="T106" s="190">
        <v>0</v>
      </c>
      <c r="U106" s="191">
        <f>ROUND(E106*T106,2)</f>
        <v>0</v>
      </c>
      <c r="V106" s="190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 t="s">
        <v>296</v>
      </c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  <c r="AY106" s="167"/>
      <c r="AZ106" s="167"/>
      <c r="BA106" s="167"/>
      <c r="BB106" s="167"/>
      <c r="BC106" s="167"/>
      <c r="BD106" s="167"/>
      <c r="BE106" s="167"/>
      <c r="BF106" s="167"/>
      <c r="BG106" s="167"/>
      <c r="BH106" s="167"/>
    </row>
    <row r="107" spans="1:60" ht="22.5" outlineLevel="1">
      <c r="A107" s="168"/>
      <c r="B107" s="179"/>
      <c r="C107" s="258" t="s">
        <v>310</v>
      </c>
      <c r="D107" s="259"/>
      <c r="E107" s="260"/>
      <c r="F107" s="261"/>
      <c r="G107" s="262"/>
      <c r="H107" s="190"/>
      <c r="I107" s="190"/>
      <c r="J107" s="190"/>
      <c r="K107" s="190"/>
      <c r="L107" s="190"/>
      <c r="M107" s="190"/>
      <c r="N107" s="190"/>
      <c r="O107" s="190"/>
      <c r="P107" s="190"/>
      <c r="Q107" s="190"/>
      <c r="R107" s="190"/>
      <c r="S107" s="190"/>
      <c r="T107" s="190"/>
      <c r="U107" s="191"/>
      <c r="V107" s="190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 t="s">
        <v>132</v>
      </c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  <c r="AY107" s="167"/>
      <c r="AZ107" s="167"/>
      <c r="BA107" s="175" t="str">
        <f>C107</f>
        <v>Náklady na vyhotovení dokumentace skutečného provedení stavby a její předání objednateli v požadované formě a požadovaném počtu.</v>
      </c>
      <c r="BB107" s="167"/>
      <c r="BC107" s="167"/>
      <c r="BD107" s="167"/>
      <c r="BE107" s="167"/>
      <c r="BF107" s="167"/>
      <c r="BG107" s="167"/>
      <c r="BH107" s="167"/>
    </row>
    <row r="108" spans="1:60" outlineLevel="1">
      <c r="A108" s="168">
        <v>69</v>
      </c>
      <c r="B108" s="179" t="s">
        <v>311</v>
      </c>
      <c r="C108" s="206" t="s">
        <v>312</v>
      </c>
      <c r="D108" s="181" t="s">
        <v>145</v>
      </c>
      <c r="E108" s="184">
        <v>1</v>
      </c>
      <c r="F108" s="189"/>
      <c r="G108" s="190">
        <f>ROUND(E108*F108,2)</f>
        <v>0</v>
      </c>
      <c r="H108" s="189"/>
      <c r="I108" s="190">
        <f>ROUND(E108*H108,2)</f>
        <v>0</v>
      </c>
      <c r="J108" s="189"/>
      <c r="K108" s="190">
        <f>ROUND(E108*J108,2)</f>
        <v>0</v>
      </c>
      <c r="L108" s="190">
        <v>15</v>
      </c>
      <c r="M108" s="190">
        <f>G108*(1+L108/100)</f>
        <v>0</v>
      </c>
      <c r="N108" s="190">
        <v>0</v>
      </c>
      <c r="O108" s="190">
        <f>ROUND(E108*N108,2)</f>
        <v>0</v>
      </c>
      <c r="P108" s="190">
        <v>0</v>
      </c>
      <c r="Q108" s="190">
        <f>ROUND(E108*P108,2)</f>
        <v>0</v>
      </c>
      <c r="R108" s="190"/>
      <c r="S108" s="190" t="s">
        <v>146</v>
      </c>
      <c r="T108" s="190">
        <v>0</v>
      </c>
      <c r="U108" s="191">
        <f>ROUND(E108*T108,2)</f>
        <v>0</v>
      </c>
      <c r="V108" s="190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 t="s">
        <v>296</v>
      </c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  <c r="AY108" s="167"/>
      <c r="AZ108" s="167"/>
      <c r="BA108" s="167"/>
      <c r="BB108" s="167"/>
      <c r="BC108" s="167"/>
      <c r="BD108" s="167"/>
      <c r="BE108" s="167"/>
      <c r="BF108" s="167"/>
      <c r="BG108" s="167"/>
      <c r="BH108" s="167"/>
    </row>
    <row r="109" spans="1:60" outlineLevel="1">
      <c r="A109" s="194">
        <v>70</v>
      </c>
      <c r="B109" s="195" t="s">
        <v>313</v>
      </c>
      <c r="C109" s="208" t="s">
        <v>314</v>
      </c>
      <c r="D109" s="196" t="s">
        <v>145</v>
      </c>
      <c r="E109" s="197">
        <v>1</v>
      </c>
      <c r="F109" s="198"/>
      <c r="G109" s="199">
        <f>ROUND(E109*F109,2)</f>
        <v>0</v>
      </c>
      <c r="H109" s="198"/>
      <c r="I109" s="199">
        <f>ROUND(E109*H109,2)</f>
        <v>0</v>
      </c>
      <c r="J109" s="198"/>
      <c r="K109" s="199">
        <f>ROUND(E109*J109,2)</f>
        <v>0</v>
      </c>
      <c r="L109" s="199">
        <v>15</v>
      </c>
      <c r="M109" s="199">
        <f>G109*(1+L109/100)</f>
        <v>0</v>
      </c>
      <c r="N109" s="199">
        <v>0</v>
      </c>
      <c r="O109" s="199">
        <f>ROUND(E109*N109,2)</f>
        <v>0</v>
      </c>
      <c r="P109" s="199">
        <v>0</v>
      </c>
      <c r="Q109" s="199">
        <f>ROUND(E109*P109,2)</f>
        <v>0</v>
      </c>
      <c r="R109" s="199"/>
      <c r="S109" s="199" t="s">
        <v>146</v>
      </c>
      <c r="T109" s="199">
        <v>0</v>
      </c>
      <c r="U109" s="200">
        <f>ROUND(E109*T109,2)</f>
        <v>0</v>
      </c>
      <c r="V109" s="199"/>
      <c r="W109" s="167"/>
      <c r="X109" s="167"/>
      <c r="Y109" s="167"/>
      <c r="Z109" s="167"/>
      <c r="AA109" s="167"/>
      <c r="AB109" s="167"/>
      <c r="AC109" s="167"/>
      <c r="AD109" s="167"/>
      <c r="AE109" s="167"/>
      <c r="AF109" s="167"/>
      <c r="AG109" s="167" t="s">
        <v>296</v>
      </c>
      <c r="AH109" s="167"/>
      <c r="AI109" s="167"/>
      <c r="AJ109" s="167"/>
      <c r="AK109" s="167"/>
      <c r="AL109" s="167"/>
      <c r="AM109" s="167"/>
      <c r="AN109" s="167"/>
      <c r="AO109" s="167"/>
      <c r="AP109" s="167"/>
      <c r="AQ109" s="167"/>
      <c r="AR109" s="167"/>
      <c r="AS109" s="167"/>
      <c r="AT109" s="167"/>
      <c r="AU109" s="167"/>
      <c r="AV109" s="167"/>
      <c r="AW109" s="167"/>
      <c r="AX109" s="167"/>
      <c r="AY109" s="167"/>
      <c r="AZ109" s="167"/>
      <c r="BA109" s="167"/>
      <c r="BB109" s="167"/>
      <c r="BC109" s="167"/>
      <c r="BD109" s="167"/>
      <c r="BE109" s="167"/>
      <c r="BF109" s="167"/>
      <c r="BG109" s="167"/>
      <c r="BH109" s="167"/>
    </row>
    <row r="110" spans="1:60">
      <c r="A110" s="6"/>
      <c r="B110" s="7" t="s">
        <v>315</v>
      </c>
      <c r="C110" s="209" t="s">
        <v>315</v>
      </c>
      <c r="D110" s="9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AE110">
        <v>15</v>
      </c>
      <c r="AF110">
        <v>21</v>
      </c>
    </row>
    <row r="111" spans="1:60">
      <c r="A111" s="201"/>
      <c r="B111" s="202" t="s">
        <v>31</v>
      </c>
      <c r="C111" s="210" t="s">
        <v>315</v>
      </c>
      <c r="D111" s="203"/>
      <c r="E111" s="204"/>
      <c r="F111" s="204"/>
      <c r="G111" s="205">
        <f>G7+G16+G19+G28+G41+G45+G55+G57+G61+G64+G75+G80+G83+G86+G96+G101</f>
        <v>0</v>
      </c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AE111">
        <f>SUMIF(L7:L109,AE110,G7:G109)</f>
        <v>0</v>
      </c>
      <c r="AF111">
        <f>SUMIF(L7:L109,AF110,G7:G109)</f>
        <v>0</v>
      </c>
      <c r="AG111" t="s">
        <v>316</v>
      </c>
    </row>
    <row r="112" spans="1:60">
      <c r="A112" s="6"/>
      <c r="B112" s="7" t="s">
        <v>315</v>
      </c>
      <c r="C112" s="209" t="s">
        <v>315</v>
      </c>
      <c r="D112" s="9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</row>
    <row r="113" spans="1:33">
      <c r="A113" s="6"/>
      <c r="B113" s="7" t="s">
        <v>315</v>
      </c>
      <c r="C113" s="209" t="s">
        <v>315</v>
      </c>
      <c r="D113" s="9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</row>
    <row r="114" spans="1:33">
      <c r="A114" s="263" t="s">
        <v>317</v>
      </c>
      <c r="B114" s="263"/>
      <c r="C114" s="264"/>
      <c r="D114" s="9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</row>
    <row r="115" spans="1:33">
      <c r="A115" s="265"/>
      <c r="B115" s="266"/>
      <c r="C115" s="267"/>
      <c r="D115" s="266"/>
      <c r="E115" s="266"/>
      <c r="F115" s="266"/>
      <c r="G115" s="268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AG115" t="s">
        <v>318</v>
      </c>
    </row>
    <row r="116" spans="1:33">
      <c r="A116" s="269"/>
      <c r="B116" s="270"/>
      <c r="C116" s="271"/>
      <c r="D116" s="270"/>
      <c r="E116" s="270"/>
      <c r="F116" s="270"/>
      <c r="G116" s="272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</row>
    <row r="117" spans="1:33">
      <c r="A117" s="269"/>
      <c r="B117" s="270"/>
      <c r="C117" s="271"/>
      <c r="D117" s="270"/>
      <c r="E117" s="270"/>
      <c r="F117" s="270"/>
      <c r="G117" s="272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</row>
    <row r="118" spans="1:33">
      <c r="A118" s="269"/>
      <c r="B118" s="270"/>
      <c r="C118" s="271"/>
      <c r="D118" s="270"/>
      <c r="E118" s="270"/>
      <c r="F118" s="270"/>
      <c r="G118" s="272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</row>
    <row r="119" spans="1:33">
      <c r="A119" s="273"/>
      <c r="B119" s="274"/>
      <c r="C119" s="275"/>
      <c r="D119" s="274"/>
      <c r="E119" s="274"/>
      <c r="F119" s="274"/>
      <c r="G119" s="27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</row>
    <row r="120" spans="1:33">
      <c r="A120" s="6"/>
      <c r="B120" s="7" t="s">
        <v>315</v>
      </c>
      <c r="C120" s="209" t="s">
        <v>315</v>
      </c>
      <c r="D120" s="9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</row>
    <row r="121" spans="1:33">
      <c r="C121" s="211"/>
      <c r="D121" s="162"/>
      <c r="AG121" t="s">
        <v>319</v>
      </c>
    </row>
    <row r="122" spans="1:33">
      <c r="D122" s="162"/>
    </row>
    <row r="123" spans="1:33">
      <c r="D123" s="162"/>
    </row>
    <row r="124" spans="1:33">
      <c r="D124" s="162"/>
    </row>
    <row r="125" spans="1:33">
      <c r="D125" s="162"/>
    </row>
    <row r="126" spans="1:33">
      <c r="D126" s="162"/>
    </row>
    <row r="127" spans="1:33">
      <c r="D127" s="162"/>
    </row>
    <row r="128" spans="1:33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sheetProtection password="8879" sheet="1" objects="1" scenarios="1"/>
  <mergeCells count="23">
    <mergeCell ref="C11:G11"/>
    <mergeCell ref="A1:G1"/>
    <mergeCell ref="C2:G2"/>
    <mergeCell ref="C3:G3"/>
    <mergeCell ref="C4:G4"/>
    <mergeCell ref="C9:G9"/>
    <mergeCell ref="C100:G100"/>
    <mergeCell ref="C13:G13"/>
    <mergeCell ref="C15:G15"/>
    <mergeCell ref="C18:G18"/>
    <mergeCell ref="C31:G31"/>
    <mergeCell ref="C52:G52"/>
    <mergeCell ref="C54:G54"/>
    <mergeCell ref="C73:G73"/>
    <mergeCell ref="C77:G77"/>
    <mergeCell ref="C82:G82"/>
    <mergeCell ref="C85:G85"/>
    <mergeCell ref="C98:G98"/>
    <mergeCell ref="C103:G103"/>
    <mergeCell ref="C105:G105"/>
    <mergeCell ref="C107:G107"/>
    <mergeCell ref="A114:C114"/>
    <mergeCell ref="A115:G11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Zdeněk Dočkal</cp:lastModifiedBy>
  <cp:lastPrinted>2014-02-28T09:52:57Z</cp:lastPrinted>
  <dcterms:created xsi:type="dcterms:W3CDTF">2009-04-08T07:15:50Z</dcterms:created>
  <dcterms:modified xsi:type="dcterms:W3CDTF">2016-06-29T14:32:14Z</dcterms:modified>
</cp:coreProperties>
</file>